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900673755_SOHAM S.A.S\"/>
    </mc:Choice>
  </mc:AlternateContent>
  <xr:revisionPtr revIDLastSave="0" documentId="13_ncr:1_{CCB47265-765F-4CF5-8C0B-F08C46C03231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INFO IPS" sheetId="1" r:id="rId1"/>
    <sheet name="TD" sheetId="6" r:id="rId2"/>
    <sheet name="ESTADO CADA FACT" sheetId="3" r:id="rId3"/>
    <sheet name="FOR-CSA-018" sheetId="4" r:id="rId4"/>
    <sheet name="CIRCULAR 030" sheetId="5" r:id="rId5"/>
  </sheets>
  <externalReferences>
    <externalReference r:id="rId6"/>
    <externalReference r:id="rId7"/>
    <externalReference r:id="rId8"/>
  </externalReferences>
  <definedNames>
    <definedName name="_xlnm._FilterDatabase" localSheetId="2" hidden="1">'ESTADO CADA FACT'!$A$2:$AZ$23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pivotCaches>
    <pivotCache cacheId="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IiNO+o1q1Mk+nNA4NhwuK02r3HJlSMkvsLDgTazUa94="/>
    </ext>
  </extLst>
</workbook>
</file>

<file path=xl/calcChain.xml><?xml version="1.0" encoding="utf-8"?>
<calcChain xmlns="http://schemas.openxmlformats.org/spreadsheetml/2006/main">
  <c r="AL1" i="3" l="1"/>
  <c r="AM1" i="3"/>
  <c r="AN1" i="3"/>
  <c r="AO1" i="3"/>
  <c r="AP1" i="3"/>
  <c r="AQ1" i="3"/>
  <c r="AR1" i="3"/>
  <c r="AS1" i="3"/>
  <c r="AT1" i="3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17" i="5" s="1"/>
  <c r="H18" i="5"/>
  <c r="H17" i="5" s="1"/>
  <c r="C17" i="5"/>
  <c r="I30" i="4"/>
  <c r="H30" i="4"/>
  <c r="I28" i="4"/>
  <c r="H28" i="4"/>
  <c r="I25" i="4"/>
  <c r="H25" i="4"/>
  <c r="H32" i="4" s="1"/>
  <c r="H33" i="4" s="1"/>
  <c r="C12" i="5"/>
  <c r="C11" i="5"/>
  <c r="C9" i="4"/>
  <c r="C9" i="5" s="1"/>
  <c r="I32" i="4" l="1"/>
  <c r="I33" i="4" s="1"/>
  <c r="H24" i="5"/>
  <c r="I24" i="5"/>
  <c r="J1" i="3" l="1"/>
  <c r="O1" i="3" s="1"/>
  <c r="AZ3" i="3"/>
  <c r="AZ4" i="3"/>
  <c r="AY3" i="3"/>
  <c r="AY4" i="3"/>
  <c r="AU1" i="3"/>
  <c r="P2" i="3"/>
  <c r="AE1" i="3"/>
  <c r="AB1" i="3"/>
  <c r="AA1" i="3"/>
  <c r="Z1" i="3"/>
  <c r="Q1" i="3"/>
  <c r="I1" i="3"/>
  <c r="I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3" authorId="0" shapeId="0" xr:uid="{00000000-0006-0000-0000-000006000000}">
      <text>
        <r>
          <rPr>
            <sz val="11"/>
            <color theme="1"/>
            <rFont val="Calibri"/>
            <family val="2"/>
            <scheme val="minor"/>
          </rPr>
          <t>======
ID#AAABiQYQyr4
Juan Camilo Paez Ramirez    (2025-04-29 15:01:13)
NIT IPS SIN DIGITO DE VERIFICACION</t>
        </r>
      </text>
    </comment>
    <comment ref="B3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======
ID#AAABiQYQysM
Juan Camilo Paez Ramirez    (2025-04-29 15:01:13)
NOMBRE DE LA IPS</t>
        </r>
      </text>
    </comment>
    <comment ref="C3" authorId="0" shapeId="0" xr:uid="{00000000-0006-0000-0000-000007000000}">
      <text>
        <r>
          <rPr>
            <sz val="11"/>
            <color theme="1"/>
            <rFont val="Calibri"/>
            <family val="2"/>
            <scheme val="minor"/>
          </rPr>
          <t>======
ID#AAABiQYQyr0
Juan Camilo Paez Ramirez    (2025-04-29 15:01:13)
ALFA NUMERICO SI APLICA</t>
        </r>
      </text>
    </comment>
    <comment ref="D3" authorId="0" shapeId="0" xr:uid="{00000000-0006-0000-0000-000004000000}">
      <text>
        <r>
          <rPr>
            <sz val="11"/>
            <color theme="1"/>
            <rFont val="Calibri"/>
            <family val="2"/>
            <scheme val="minor"/>
          </rPr>
          <t>======
ID#AAABiQYQyr8
Juan Camilo Paez Ramirez    (2025-04-29 15:01:13)
NUMERO DE FACTURA FISCAL</t>
        </r>
      </text>
    </comment>
    <comment ref="E3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======
ID#AAABiQYQysE
tc={ED9940A4-B407-4FFD-BA74-8B50C9C8DFDB}    (2025-04-29 15:01:13)
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  </r>
      </text>
    </comment>
    <comment ref="F3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======
ID#AAABiQYQysI
Juan Camilo Paez Ramirez    (2025-04-29 15:01:13)
FECHA EMISION DE LA FACTURA</t>
        </r>
      </text>
    </comment>
    <comment ref="G3" authorId="0" shapeId="0" xr:uid="{00000000-0006-0000-0000-000005000000}">
      <text>
        <r>
          <rPr>
            <sz val="11"/>
            <color theme="1"/>
            <rFont val="Calibri"/>
            <family val="2"/>
            <scheme val="minor"/>
          </rPr>
          <t>======
ID#AAABiQYQysA
Juan Camilo Paez Ramirez    (2025-04-29 15:01:13)
FECHA DE RADICADO ANTE LA EPS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BuxeewHuR4K6ziBHoJuiE4u1gyQ=="/>
    </ext>
  </extLst>
</comments>
</file>

<file path=xl/sharedStrings.xml><?xml version="1.0" encoding="utf-8"?>
<sst xmlns="http://schemas.openxmlformats.org/spreadsheetml/2006/main" count="565" uniqueCount="176">
  <si>
    <t>FOR-CSA-001</t>
  </si>
  <si>
    <t>HOJA 1 DE 1</t>
  </si>
  <si>
    <t>REPORTE CARTERA DETALLADA IPS</t>
  </si>
  <si>
    <t>VERSION 0</t>
  </si>
  <si>
    <t>NIT IPS</t>
  </si>
  <si>
    <t>Nombre IPS</t>
  </si>
  <si>
    <t>Prefijo Factura</t>
  </si>
  <si>
    <t>Numero Factura</t>
  </si>
  <si>
    <t>Edad de la cartera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</si>
  <si>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</si>
  <si>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</si>
  <si>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</si>
  <si>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</si>
  <si>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</si>
  <si>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</si>
  <si>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</si>
  <si>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</si>
  <si>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SOHAM IPS</t>
  </si>
  <si>
    <t>FV</t>
  </si>
  <si>
    <t>PGP</t>
  </si>
  <si>
    <t>Palmira</t>
  </si>
  <si>
    <t>AMBULATORIO</t>
  </si>
  <si>
    <t>[CNT-2023-522] PGP</t>
  </si>
  <si>
    <t>COTIZACION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</si>
  <si>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</si>
  <si>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</si>
  <si>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</si>
  <si>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</si>
  <si>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</si>
  <si>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</si>
  <si>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</si>
  <si>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</si>
  <si>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</si>
  <si>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</si>
  <si>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</si>
  <si>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</si>
  <si>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</si>
  <si>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</si>
  <si>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</si>
  <si>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</si>
  <si>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</si>
  <si>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Observacion Devolucion</t>
  </si>
  <si>
    <t>USUARIO LIQ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</si>
  <si>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</si>
  <si>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</si>
  <si>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</si>
  <si>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</si>
  <si>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</si>
  <si>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</si>
  <si>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</si>
  <si>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</si>
  <si>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</si>
  <si>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</si>
  <si>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</si>
  <si>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</si>
  <si>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</si>
  <si>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</si>
  <si>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</si>
  <si>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</si>
  <si>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</si>
  <si>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</si>
  <si>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</si>
  <si>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</si>
  <si>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SOHAM S.A.S</t>
  </si>
  <si>
    <t>FV25872</t>
  </si>
  <si>
    <t>900673755_FV25872</t>
  </si>
  <si>
    <t>Auditada sin contabilizar</t>
  </si>
  <si>
    <t>Andres Felipe Fernandez Lozano</t>
  </si>
  <si>
    <t>Consultas ambulatorias | Servicios ambulatorios</t>
  </si>
  <si>
    <t>FV25871</t>
  </si>
  <si>
    <t>900673755_FV25871</t>
  </si>
  <si>
    <t>Exámenes de laboratorio, imágenes y otras ayudas diagnósticas ambulatorias</t>
  </si>
  <si>
    <t>FV24672</t>
  </si>
  <si>
    <t>900673755_FV24672</t>
  </si>
  <si>
    <t>Jessica Andrea Lopez Veloza</t>
  </si>
  <si>
    <t>FV23637</t>
  </si>
  <si>
    <t>900673755_FV23637</t>
  </si>
  <si>
    <t>FV16631</t>
  </si>
  <si>
    <t>900673755_FV16631</t>
  </si>
  <si>
    <t>Anthony Sanchez Rodriguez</t>
  </si>
  <si>
    <t>FV15202</t>
  </si>
  <si>
    <t>900673755_FV15202</t>
  </si>
  <si>
    <t>FV20140</t>
  </si>
  <si>
    <t>900673755_FV20140</t>
  </si>
  <si>
    <t>Factura Devuelta</t>
  </si>
  <si>
    <t>Devuelta</t>
  </si>
  <si>
    <t>1-Se devuelve factura servicio NPBS no esta cargado en la WEB SERVICE Y de acuerdo al anexo técnico de facturación se debe reportar con código CUFE de 96 dígitos.  2-Por favor reportar en la WEBSERVICE con el CUFE, anexar soportes de cargue en la web service y volver a Radicar la Factura.</t>
  </si>
  <si>
    <t>1-Se devuelve factura servicio NPBS no esta cargado en la WEB SERVICE Y de acuerdo al anexo técnico de facturación se debe reportar con código CUFE de 96 dígitos. 2-Por favor reportar en la WEBSERVICE con el CUFE, anexar soportes de cargue en la web service y volver a Radicar la Factura.</t>
  </si>
  <si>
    <t>NO PBS</t>
  </si>
  <si>
    <t>Consultas ambulatorias</t>
  </si>
  <si>
    <t>Ambulatorio</t>
  </si>
  <si>
    <t>FV20139</t>
  </si>
  <si>
    <t>900673755_FV20139</t>
  </si>
  <si>
    <t>FV20138</t>
  </si>
  <si>
    <t>900673755_FV20138</t>
  </si>
  <si>
    <t>FV20137</t>
  </si>
  <si>
    <t>900673755_FV20137</t>
  </si>
  <si>
    <t>FV20136</t>
  </si>
  <si>
    <t>900673755_FV20136</t>
  </si>
  <si>
    <t>FV20135</t>
  </si>
  <si>
    <t>900673755_FV20135</t>
  </si>
  <si>
    <t>FV20134</t>
  </si>
  <si>
    <t>900673755_FV20134</t>
  </si>
  <si>
    <t>FV20133</t>
  </si>
  <si>
    <t>900673755_FV20133</t>
  </si>
  <si>
    <t>FV16994</t>
  </si>
  <si>
    <t>900673755_FV16994</t>
  </si>
  <si>
    <t>1-Se sostiene la DEVOLUCION de la factura FV16994, no  anexan los soportes  de los  servicios prestados, solo cargan en la plataforma Boxalud la factura, por favor validar y anexar lo requerido para conrinar con la Auditoria. 2-Pendiente Auditoria Administrativa.</t>
  </si>
  <si>
    <t>1-Se sostiene la DEVOLUCION de la factura FV16994, no anexan los soportes de los servicios prestados, solo cargan en la plataforma Boxalud la factura, por favor validar y anexar lo requerido para conrinar con la Auditoria. 2-Pendiente Auditoria Administrativa.</t>
  </si>
  <si>
    <t>SOPORTE</t>
  </si>
  <si>
    <t>FV25776</t>
  </si>
  <si>
    <t>900673755_FV25776</t>
  </si>
  <si>
    <t>Finalizada</t>
  </si>
  <si>
    <t>Ramiro Cortes Salazar</t>
  </si>
  <si>
    <t>COT-2023-129</t>
  </si>
  <si>
    <t>FV25775</t>
  </si>
  <si>
    <t>900673755_FV25775</t>
  </si>
  <si>
    <t>FV25774</t>
  </si>
  <si>
    <t>900673755_FV25774</t>
  </si>
  <si>
    <t>FV25773</t>
  </si>
  <si>
    <t>900673755_FV25773</t>
  </si>
  <si>
    <t>FV25772</t>
  </si>
  <si>
    <t>900673755_FV25772</t>
  </si>
  <si>
    <t>FV16988</t>
  </si>
  <si>
    <t>900673755_FV16988</t>
  </si>
  <si>
    <t>Factura No Radicada</t>
  </si>
  <si>
    <t>Para cargar RIPS o soportes</t>
  </si>
  <si>
    <t>Servicios ambulatorios</t>
  </si>
  <si>
    <t>Factura Pendiente por Programacion de Pago</t>
  </si>
  <si>
    <t>Factura Cancelada Parcialmente-Factura Pendiente por Programacion de Pago</t>
  </si>
  <si>
    <t>Factura Cancelada</t>
  </si>
  <si>
    <t>0-30</t>
  </si>
  <si>
    <t>31-60</t>
  </si>
  <si>
    <t>61-90</t>
  </si>
  <si>
    <t>181-360</t>
  </si>
  <si>
    <t>91-180</t>
  </si>
  <si>
    <t>No radicada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</si>
  <si>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</si>
  <si>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</si>
  <si>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</si>
  <si>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</si>
  <si>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</si>
  <si>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</si>
  <si>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</si>
  <si>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</si>
  <si>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</si>
  <si>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</si>
  <si>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</si>
  <si>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</si>
  <si>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</si>
  <si>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</si>
  <si>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</si>
  <si>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</si>
  <si>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</si>
  <si>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</si>
  <si>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</si>
  <si>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</si>
  <si>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</si>
  <si>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</si>
  <si>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</si>
  <si>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</si>
  <si>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</si>
  <si>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</si>
  <si>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</si>
  <si>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</si>
  <si>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Cuenta de LLAVE</t>
  </si>
  <si>
    <t>Etiquetas de fila</t>
  </si>
  <si>
    <t>Total general</t>
  </si>
  <si>
    <t>Suma de IPS Saldo Factura</t>
  </si>
  <si>
    <t>Señores : SOHAM S.A.S</t>
  </si>
  <si>
    <t>NIT: 900673755</t>
  </si>
  <si>
    <t>A continuacion me permito remitir nuestra respuesta al estado de cartera presentado en la fecha: 05/05/2025</t>
  </si>
  <si>
    <t>Con Corte al dia: 30/04/2025</t>
  </si>
  <si>
    <t xml:space="preserve"> SOHAM S.A.S</t>
  </si>
  <si>
    <t>Coordinadora de Facturación</t>
  </si>
  <si>
    <t>Liceth Sanchez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</si>
</sst>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"/>
    <numFmt numFmtId="165" formatCode="dd/mm/yyyy"/>
    <numFmt numFmtId="166" formatCode="&quot;$&quot;\ #,##0"/>
    <numFmt numFmtId="167" formatCode="_-&quot;$&quot;\ * #,##0_-;\-&quot;$&quot;\ * #,##0_-;_-&quot;$&quot;\ * &quot;-&quot;??_-;_-@_-"/>
    <numFmt numFmtId="168" formatCode="_-&quot;€&quot;\ * #,##0_-;\-&quot;€&quot;\ * #,##0_-;_-&quot;€&quot;\ * &quot;-&quot;??_-;_-@_-"/>
    <numFmt numFmtId="169" formatCode="[$-240A]d&quot; de &quot;mmmm&quot; de &quot;yyyy;@"/>
    <numFmt numFmtId="170" formatCode="&quot;$&quot;\ #,##0;[Red]&quot;$&quot;\ #,##0"/>
    <numFmt numFmtId="171" formatCode="[$$-240A]\ #,##0;\-[$$-240A]\ #,##0"/>
    <numFmt numFmtId="172" formatCode="_-* #,##0_-;\-* #,##0_-;_-* &quot;-&quot;??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rgb="FF7F7F7F"/>
      <name val="Calibri"/>
      <family val="2"/>
    </font>
    <font>
      <sz val="11"/>
      <color rgb="FF4C4C4C"/>
      <name val="Robot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11" fillId="0" borderId="0" applyFont="0" applyFill="0" applyBorder="0" applyAlignment="0" applyProtection="0"/>
    <xf numFmtId="0" fontId="1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4" fontId="7" fillId="0" borderId="6" xfId="0" applyNumberFormat="1" applyFont="1" applyBorder="1" applyAlignment="1">
      <alignment horizontal="right"/>
    </xf>
    <xf numFmtId="164" fontId="7" fillId="0" borderId="6" xfId="0" applyNumberFormat="1" applyFont="1" applyBorder="1" applyAlignment="1">
      <alignment horizontal="center"/>
    </xf>
    <xf numFmtId="165" fontId="6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horizontal="right"/>
    </xf>
    <xf numFmtId="0" fontId="8" fillId="2" borderId="6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left"/>
    </xf>
    <xf numFmtId="165" fontId="10" fillId="0" borderId="6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0" xfId="0" applyFont="1"/>
    <xf numFmtId="16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14" fontId="14" fillId="0" borderId="9" xfId="0" applyNumberFormat="1" applyFont="1" applyBorder="1" applyAlignment="1">
      <alignment horizontal="center" vertical="center" wrapText="1"/>
    </xf>
    <xf numFmtId="167" fontId="14" fillId="0" borderId="9" xfId="1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166" fontId="14" fillId="5" borderId="9" xfId="1" applyNumberFormat="1" applyFont="1" applyFill="1" applyBorder="1" applyAlignment="1">
      <alignment horizontal="center" vertical="center" wrapText="1"/>
    </xf>
    <xf numFmtId="0" fontId="14" fillId="5" borderId="9" xfId="1" applyNumberFormat="1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14" fontId="14" fillId="6" borderId="9" xfId="0" applyNumberFormat="1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168" fontId="14" fillId="4" borderId="9" xfId="1" applyNumberFormat="1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167" fontId="12" fillId="0" borderId="0" xfId="1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6" fontId="12" fillId="0" borderId="0" xfId="1" applyNumberFormat="1" applyFont="1" applyAlignment="1">
      <alignment horizontal="center" vertical="center"/>
    </xf>
    <xf numFmtId="0" fontId="12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9" borderId="9" xfId="0" applyFont="1" applyFill="1" applyBorder="1" applyAlignment="1">
      <alignment horizontal="center" vertical="center"/>
    </xf>
    <xf numFmtId="14" fontId="13" fillId="9" borderId="9" xfId="0" applyNumberFormat="1" applyFont="1" applyFill="1" applyBorder="1" applyAlignment="1">
      <alignment horizontal="center" vertical="center"/>
    </xf>
    <xf numFmtId="165" fontId="13" fillId="9" borderId="9" xfId="0" applyNumberFormat="1" applyFont="1" applyFill="1" applyBorder="1" applyAlignment="1">
      <alignment horizontal="center" vertical="center"/>
    </xf>
    <xf numFmtId="167" fontId="13" fillId="9" borderId="9" xfId="1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0" fontId="13" fillId="10" borderId="9" xfId="0" applyFont="1" applyFill="1" applyBorder="1" applyAlignment="1">
      <alignment horizontal="center" vertical="center"/>
    </xf>
    <xf numFmtId="0" fontId="0" fillId="9" borderId="0" xfId="0" applyFill="1"/>
    <xf numFmtId="167" fontId="0" fillId="0" borderId="0" xfId="0" applyNumberFormat="1"/>
    <xf numFmtId="0" fontId="12" fillId="0" borderId="9" xfId="0" applyFont="1" applyBorder="1" applyAlignment="1">
      <alignment vertical="center"/>
    </xf>
    <xf numFmtId="0" fontId="17" fillId="0" borderId="0" xfId="2" applyFont="1"/>
    <xf numFmtId="0" fontId="17" fillId="0" borderId="10" xfId="2" applyFont="1" applyBorder="1" applyAlignment="1">
      <alignment horizontal="centerContinuous"/>
    </xf>
    <xf numFmtId="0" fontId="17" fillId="0" borderId="11" xfId="2" applyFont="1" applyBorder="1" applyAlignment="1">
      <alignment horizontal="centerContinuous"/>
    </xf>
    <xf numFmtId="0" fontId="17" fillId="0" borderId="14" xfId="2" applyFont="1" applyBorder="1" applyAlignment="1">
      <alignment horizontal="centerContinuous"/>
    </xf>
    <xf numFmtId="0" fontId="17" fillId="0" borderId="15" xfId="2" applyFont="1" applyBorder="1" applyAlignment="1">
      <alignment horizontal="centerContinuous"/>
    </xf>
    <xf numFmtId="0" fontId="18" fillId="0" borderId="10" xfId="2" applyFont="1" applyBorder="1" applyAlignment="1">
      <alignment horizontal="centerContinuous" vertical="center"/>
    </xf>
    <xf numFmtId="0" fontId="18" fillId="0" borderId="12" xfId="2" applyFont="1" applyBorder="1" applyAlignment="1">
      <alignment horizontal="centerContinuous" vertical="center"/>
    </xf>
    <xf numFmtId="0" fontId="18" fillId="0" borderId="11" xfId="2" applyFont="1" applyBorder="1" applyAlignment="1">
      <alignment horizontal="centerContinuous" vertical="center"/>
    </xf>
    <xf numFmtId="0" fontId="18" fillId="0" borderId="13" xfId="2" applyFont="1" applyBorder="1" applyAlignment="1">
      <alignment horizontal="centerContinuous" vertical="center"/>
    </xf>
    <xf numFmtId="0" fontId="18" fillId="0" borderId="14" xfId="2" applyFont="1" applyBorder="1" applyAlignment="1">
      <alignment horizontal="centerContinuous" vertical="center"/>
    </xf>
    <xf numFmtId="0" fontId="18" fillId="0" borderId="0" xfId="2" applyFont="1" applyAlignment="1">
      <alignment horizontal="centerContinuous" vertical="center"/>
    </xf>
    <xf numFmtId="0" fontId="18" fillId="0" borderId="20" xfId="2" applyFont="1" applyBorder="1" applyAlignment="1">
      <alignment horizontal="centerContinuous" vertical="center"/>
    </xf>
    <xf numFmtId="0" fontId="17" fillId="0" borderId="16" xfId="2" applyFont="1" applyBorder="1" applyAlignment="1">
      <alignment horizontal="centerContinuous"/>
    </xf>
    <xf numFmtId="0" fontId="17" fillId="0" borderId="18" xfId="2" applyFont="1" applyBorder="1" applyAlignment="1">
      <alignment horizontal="centerContinuous"/>
    </xf>
    <xf numFmtId="0" fontId="18" fillId="0" borderId="16" xfId="2" applyFont="1" applyBorder="1" applyAlignment="1">
      <alignment horizontal="centerContinuous" vertical="center"/>
    </xf>
    <xf numFmtId="0" fontId="18" fillId="0" borderId="17" xfId="2" applyFont="1" applyBorder="1" applyAlignment="1">
      <alignment horizontal="centerContinuous" vertical="center"/>
    </xf>
    <xf numFmtId="0" fontId="18" fillId="0" borderId="18" xfId="2" applyFont="1" applyBorder="1" applyAlignment="1">
      <alignment horizontal="centerContinuous" vertical="center"/>
    </xf>
    <xf numFmtId="0" fontId="18" fillId="0" borderId="19" xfId="2" applyFont="1" applyBorder="1" applyAlignment="1">
      <alignment horizontal="centerContinuous" vertical="center"/>
    </xf>
    <xf numFmtId="0" fontId="17" fillId="0" borderId="14" xfId="2" applyFont="1" applyBorder="1"/>
    <xf numFmtId="0" fontId="17" fillId="0" borderId="15" xfId="2" applyFont="1" applyBorder="1"/>
    <xf numFmtId="0" fontId="18" fillId="0" borderId="0" xfId="2" applyFont="1"/>
    <xf numFmtId="14" fontId="17" fillId="0" borderId="0" xfId="2" applyNumberFormat="1" applyFont="1"/>
    <xf numFmtId="169" fontId="17" fillId="0" borderId="0" xfId="2" applyNumberFormat="1" applyFont="1"/>
    <xf numFmtId="14" fontId="17" fillId="0" borderId="0" xfId="2" applyNumberFormat="1" applyFont="1" applyAlignment="1">
      <alignment horizontal="left"/>
    </xf>
    <xf numFmtId="1" fontId="18" fillId="0" borderId="0" xfId="3" applyNumberFormat="1" applyFont="1" applyAlignment="1">
      <alignment horizontal="center" vertical="center"/>
    </xf>
    <xf numFmtId="166" fontId="18" fillId="0" borderId="0" xfId="2" applyNumberFormat="1" applyFont="1" applyAlignment="1">
      <alignment horizontal="center" vertical="center"/>
    </xf>
    <xf numFmtId="1" fontId="18" fillId="0" borderId="0" xfId="2" applyNumberFormat="1" applyFont="1" applyAlignment="1">
      <alignment horizontal="center"/>
    </xf>
    <xf numFmtId="170" fontId="18" fillId="0" borderId="0" xfId="2" applyNumberFormat="1" applyFont="1" applyAlignment="1">
      <alignment horizontal="right"/>
    </xf>
    <xf numFmtId="1" fontId="17" fillId="0" borderId="0" xfId="2" applyNumberFormat="1" applyFont="1" applyAlignment="1">
      <alignment horizontal="center"/>
    </xf>
    <xf numFmtId="170" fontId="17" fillId="0" borderId="0" xfId="2" applyNumberFormat="1" applyFont="1" applyAlignment="1">
      <alignment horizontal="right"/>
    </xf>
    <xf numFmtId="1" fontId="17" fillId="0" borderId="17" xfId="2" applyNumberFormat="1" applyFont="1" applyBorder="1" applyAlignment="1">
      <alignment horizontal="center"/>
    </xf>
    <xf numFmtId="170" fontId="17" fillId="0" borderId="17" xfId="2" applyNumberFormat="1" applyFont="1" applyBorder="1" applyAlignment="1">
      <alignment horizontal="right"/>
    </xf>
    <xf numFmtId="0" fontId="17" fillId="0" borderId="0" xfId="2" applyFont="1" applyAlignment="1">
      <alignment horizontal="center"/>
    </xf>
    <xf numFmtId="1" fontId="18" fillId="0" borderId="21" xfId="2" applyNumberFormat="1" applyFont="1" applyBorder="1" applyAlignment="1">
      <alignment horizontal="center"/>
    </xf>
    <xf numFmtId="170" fontId="18" fillId="0" borderId="21" xfId="2" applyNumberFormat="1" applyFont="1" applyBorder="1" applyAlignment="1">
      <alignment horizontal="right"/>
    </xf>
    <xf numFmtId="170" fontId="17" fillId="0" borderId="0" xfId="2" applyNumberFormat="1" applyFont="1"/>
    <xf numFmtId="170" fontId="18" fillId="0" borderId="17" xfId="2" applyNumberFormat="1" applyFont="1" applyBorder="1"/>
    <xf numFmtId="170" fontId="17" fillId="0" borderId="17" xfId="2" applyNumberFormat="1" applyFont="1" applyBorder="1"/>
    <xf numFmtId="170" fontId="18" fillId="0" borderId="0" xfId="2" applyNumberFormat="1" applyFont="1"/>
    <xf numFmtId="0" fontId="17" fillId="0" borderId="16" xfId="2" applyFont="1" applyBorder="1"/>
    <xf numFmtId="0" fontId="17" fillId="0" borderId="17" xfId="2" applyFont="1" applyBorder="1"/>
    <xf numFmtId="0" fontId="17" fillId="0" borderId="18" xfId="2" applyFont="1" applyBorder="1"/>
    <xf numFmtId="0" fontId="17" fillId="9" borderId="0" xfId="2" applyFont="1" applyFill="1"/>
    <xf numFmtId="0" fontId="18" fillId="0" borderId="0" xfId="2" applyFont="1" applyAlignment="1">
      <alignment horizontal="center"/>
    </xf>
    <xf numFmtId="1" fontId="18" fillId="0" borderId="0" xfId="3" applyNumberFormat="1" applyFont="1" applyAlignment="1">
      <alignment horizontal="right"/>
    </xf>
    <xf numFmtId="171" fontId="18" fillId="0" borderId="0" xfId="4" applyNumberFormat="1" applyFont="1" applyAlignment="1">
      <alignment horizontal="right"/>
    </xf>
    <xf numFmtId="1" fontId="17" fillId="0" borderId="0" xfId="3" applyNumberFormat="1" applyFont="1" applyAlignment="1">
      <alignment horizontal="right"/>
    </xf>
    <xf numFmtId="171" fontId="17" fillId="0" borderId="0" xfId="4" applyNumberFormat="1" applyFont="1" applyAlignment="1">
      <alignment horizontal="right"/>
    </xf>
    <xf numFmtId="172" fontId="17" fillId="0" borderId="21" xfId="4" applyNumberFormat="1" applyFont="1" applyBorder="1" applyAlignment="1">
      <alignment horizontal="center"/>
    </xf>
    <xf numFmtId="171" fontId="17" fillId="0" borderId="21" xfId="4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167" fontId="10" fillId="0" borderId="0" xfId="1" applyNumberFormat="1" applyFont="1"/>
    <xf numFmtId="0" fontId="2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7" xfId="0" applyFont="1" applyBorder="1"/>
    <xf numFmtId="0" fontId="3" fillId="0" borderId="8" xfId="0" applyFont="1" applyBorder="1"/>
    <xf numFmtId="0" fontId="4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4" fillId="0" borderId="3" xfId="0" applyFont="1" applyBorder="1" applyAlignment="1">
      <alignment horizontal="center" vertical="center" wrapText="1"/>
    </xf>
    <xf numFmtId="0" fontId="18" fillId="0" borderId="10" xfId="2" applyFont="1" applyBorder="1" applyAlignment="1">
      <alignment horizontal="center" vertical="center"/>
    </xf>
    <xf numFmtId="0" fontId="18" fillId="0" borderId="12" xfId="2" applyFont="1" applyBorder="1" applyAlignment="1">
      <alignment horizontal="center" vertical="center"/>
    </xf>
    <xf numFmtId="0" fontId="18" fillId="0" borderId="11" xfId="2" applyFont="1" applyBorder="1" applyAlignment="1">
      <alignment horizontal="center" vertical="center"/>
    </xf>
    <xf numFmtId="0" fontId="18" fillId="0" borderId="16" xfId="2" applyFont="1" applyBorder="1" applyAlignment="1">
      <alignment horizontal="center" vertical="center"/>
    </xf>
    <xf numFmtId="0" fontId="18" fillId="0" borderId="17" xfId="2" applyFont="1" applyBorder="1" applyAlignment="1">
      <alignment horizontal="center" vertical="center"/>
    </xf>
    <xf numFmtId="0" fontId="18" fillId="0" borderId="18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8" fillId="0" borderId="19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 wrapText="1"/>
    </xf>
    <xf numFmtId="0" fontId="18" fillId="0" borderId="14" xfId="2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18" fillId="0" borderId="15" xfId="2" applyFont="1" applyBorder="1" applyAlignment="1">
      <alignment horizontal="center" vertical="center" wrapText="1"/>
    </xf>
    <xf numFmtId="0" fontId="20" fillId="0" borderId="0" xfId="5" applyFont="1" applyAlignment="1">
      <alignment horizontal="center" vertical="center" wrapText="1"/>
    </xf>
  </cellXfs>
  <cellStyles count="6">
    <cellStyle name="Millares 2 2" xfId="4" xr:uid="{67964276-9D79-405A-BC4E-39FC8E99ECE7}"/>
    <cellStyle name="Millares 3" xfId="3" xr:uid="{A6D60E5B-41CC-432C-A13A-1F56D4290C6A}"/>
    <cellStyle name="Moneda" xfId="1" builtinId="4"/>
    <cellStyle name="Normal" xfId="0" builtinId="0"/>
    <cellStyle name="Normal 2" xfId="5" xr:uid="{4F04538A-CE65-4E15-948C-D29C70FAD021}"/>
    <cellStyle name="Normal 2 2" xfId="2" xr:uid="{D8F4754A-14E8-4A55-9DF6-52D08ABE7A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</xdr:colOff>
      <xdr:row>0</xdr:row>
      <xdr:rowOff>57150</xdr:rowOff>
    </xdr:from>
    <xdr:ext cx="1181100" cy="600075"/>
    <xdr:pic>
      <xdr:nvPicPr>
        <xdr:cNvPr id="2" name="image1.png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DE0AA2-5789-4D5E-8435-D46CCA4D7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98CA66E-312B-489A-84F2-B88D88ABD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9932D05-00D8-45A6-9079-8A4BF8A72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1436C2-11C7-42AE-A23F-4725E6138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COMP%20SOHAM.xlsx" TargetMode="External"/><Relationship Id="rId1" Type="http://schemas.openxmlformats.org/officeDocument/2006/relationships/externalLinkPath" Target="file:///C:\Users\nlomeg\Desktop\COMP%20SOH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COMP SOHAM"/>
    </sheetNames>
    <sheetDataSet>
      <sheetData sheetId="0">
        <row r="1">
          <cell r="F1" t="str">
            <v>Clase</v>
          </cell>
          <cell r="G1" t="str">
            <v>(Varios elementos)</v>
          </cell>
        </row>
        <row r="3">
          <cell r="F3" t="str">
            <v>Doc.comp.</v>
          </cell>
          <cell r="G3" t="str">
            <v>Compens/</v>
          </cell>
          <cell r="H3" t="str">
            <v>ID</v>
          </cell>
          <cell r="I3" t="str">
            <v>Suma de   Importe en ML</v>
          </cell>
        </row>
        <row r="4">
          <cell r="F4">
            <v>2201478655</v>
          </cell>
          <cell r="G4">
            <v>45322</v>
          </cell>
          <cell r="H4" t="str">
            <v>(en blanco)</v>
          </cell>
          <cell r="I4">
            <v>14614500</v>
          </cell>
        </row>
        <row r="5">
          <cell r="F5">
            <v>2201481903</v>
          </cell>
          <cell r="G5">
            <v>45341</v>
          </cell>
          <cell r="H5" t="str">
            <v>(en blanco)</v>
          </cell>
          <cell r="I5">
            <v>26701040</v>
          </cell>
        </row>
        <row r="6">
          <cell r="F6">
            <v>2201490879</v>
          </cell>
          <cell r="G6">
            <v>45364</v>
          </cell>
          <cell r="H6" t="str">
            <v>(en blanco)</v>
          </cell>
          <cell r="I6">
            <v>13241455.439999999</v>
          </cell>
        </row>
        <row r="7">
          <cell r="F7">
            <v>2201500034</v>
          </cell>
          <cell r="G7">
            <v>45392</v>
          </cell>
          <cell r="H7" t="str">
            <v>(en blanco)</v>
          </cell>
          <cell r="I7">
            <v>4289095.4400000004</v>
          </cell>
        </row>
        <row r="8">
          <cell r="F8">
            <v>2201501122</v>
          </cell>
          <cell r="G8">
            <v>45406</v>
          </cell>
          <cell r="H8" t="str">
            <v>(en blanco)</v>
          </cell>
          <cell r="I8">
            <v>14616210</v>
          </cell>
        </row>
        <row r="9">
          <cell r="F9">
            <v>2201509759</v>
          </cell>
          <cell r="G9">
            <v>45426</v>
          </cell>
          <cell r="H9" t="str">
            <v>(en blanco)</v>
          </cell>
          <cell r="I9">
            <v>18385745.699999999</v>
          </cell>
        </row>
        <row r="10">
          <cell r="F10">
            <v>2201510725</v>
          </cell>
          <cell r="G10">
            <v>45434</v>
          </cell>
          <cell r="H10" t="str">
            <v>(en blanco)</v>
          </cell>
          <cell r="I10">
            <v>5914695.9199999999</v>
          </cell>
        </row>
        <row r="11">
          <cell r="F11">
            <v>2201515378</v>
          </cell>
          <cell r="G11">
            <v>45442</v>
          </cell>
          <cell r="H11" t="str">
            <v>(en blanco)</v>
          </cell>
          <cell r="I11">
            <v>5914047.1600000001</v>
          </cell>
        </row>
        <row r="12">
          <cell r="F12">
            <v>2201529370</v>
          </cell>
          <cell r="G12">
            <v>45485</v>
          </cell>
          <cell r="H12" t="str">
            <v>(en blanco)</v>
          </cell>
          <cell r="I12">
            <v>11828094.32</v>
          </cell>
        </row>
        <row r="13">
          <cell r="F13">
            <v>2201529937</v>
          </cell>
          <cell r="G13">
            <v>45492</v>
          </cell>
          <cell r="H13" t="str">
            <v>(en blanco)</v>
          </cell>
          <cell r="I13">
            <v>6034742</v>
          </cell>
        </row>
        <row r="14">
          <cell r="F14">
            <v>2201540044</v>
          </cell>
          <cell r="G14">
            <v>45530</v>
          </cell>
          <cell r="H14" t="str">
            <v>(en blanco)</v>
          </cell>
          <cell r="I14">
            <v>12348987.84</v>
          </cell>
        </row>
        <row r="15">
          <cell r="F15">
            <v>2201548659</v>
          </cell>
          <cell r="G15">
            <v>45553</v>
          </cell>
          <cell r="H15" t="str">
            <v>(en blanco)</v>
          </cell>
          <cell r="I15">
            <v>55151189.520000003</v>
          </cell>
        </row>
        <row r="16">
          <cell r="F16">
            <v>2201548668</v>
          </cell>
          <cell r="G16">
            <v>45553</v>
          </cell>
          <cell r="H16" t="str">
            <v>(en blanco)</v>
          </cell>
          <cell r="I16">
            <v>11898877.76</v>
          </cell>
        </row>
        <row r="17">
          <cell r="F17">
            <v>2201554306</v>
          </cell>
          <cell r="G17">
            <v>45565</v>
          </cell>
          <cell r="H17" t="str">
            <v>(en blanco)</v>
          </cell>
          <cell r="I17">
            <v>18099688.600000001</v>
          </cell>
        </row>
        <row r="18">
          <cell r="F18">
            <v>2201557809</v>
          </cell>
          <cell r="G18">
            <v>45588</v>
          </cell>
          <cell r="H18" t="str">
            <v>(en blanco)</v>
          </cell>
          <cell r="I18">
            <v>5984830.5999999996</v>
          </cell>
        </row>
        <row r="19">
          <cell r="F19">
            <v>2201565675</v>
          </cell>
          <cell r="G19">
            <v>45611</v>
          </cell>
          <cell r="H19" t="str">
            <v>(en blanco)</v>
          </cell>
          <cell r="I19">
            <v>5984830.5999999996</v>
          </cell>
        </row>
        <row r="20">
          <cell r="F20">
            <v>2201571855</v>
          </cell>
          <cell r="G20">
            <v>45625</v>
          </cell>
          <cell r="H20" t="str">
            <v>(en blanco)</v>
          </cell>
          <cell r="I20">
            <v>38669377.200000003</v>
          </cell>
        </row>
        <row r="21">
          <cell r="F21">
            <v>2201580071</v>
          </cell>
          <cell r="G21">
            <v>45653</v>
          </cell>
          <cell r="H21" t="str">
            <v>(en blanco)</v>
          </cell>
          <cell r="I21">
            <v>6073763.6399999997</v>
          </cell>
        </row>
        <row r="22">
          <cell r="F22">
            <v>2201588740</v>
          </cell>
          <cell r="G22">
            <v>45688</v>
          </cell>
          <cell r="H22" t="str">
            <v>(en blanco)</v>
          </cell>
          <cell r="I22">
            <v>6073763.6399999997</v>
          </cell>
        </row>
        <row r="23">
          <cell r="F23">
            <v>2201590760</v>
          </cell>
          <cell r="G23">
            <v>45702</v>
          </cell>
          <cell r="H23" t="str">
            <v>(en blanco)</v>
          </cell>
          <cell r="I23">
            <v>6073763.6399999997</v>
          </cell>
        </row>
        <row r="24">
          <cell r="F24">
            <v>2201610760</v>
          </cell>
          <cell r="G24">
            <v>45768</v>
          </cell>
          <cell r="H24" t="str">
            <v>(en blanco)</v>
          </cell>
          <cell r="I24">
            <v>6421328.4800000004</v>
          </cell>
        </row>
        <row r="25">
          <cell r="F25">
            <v>4800068000</v>
          </cell>
          <cell r="G25">
            <v>45743</v>
          </cell>
          <cell r="H25" t="str">
            <v>PAGO DIRECTO RC 3ER PROC. MARZO</v>
          </cell>
          <cell r="I25">
            <v>39706422</v>
          </cell>
        </row>
        <row r="26">
          <cell r="F26" t="str">
            <v>Total general</v>
          </cell>
          <cell r="I26">
            <v>334026449.49999994</v>
          </cell>
        </row>
      </sheetData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yla Lizeth Ome Guamanga" refreshedDate="45787.912988310185" createdVersion="8" refreshedVersion="8" minRefreshableVersion="3" recordCount="21" xr:uid="{E82659E3-D5C9-4368-9466-63B3F23E031A}">
  <cacheSource type="worksheet">
    <worksheetSource ref="A2:AZ23" sheet="ESTADO CADA FACT"/>
  </cacheSource>
  <cacheFields count="53">
    <cacheField name="NIT IPS" numFmtId="0">
      <sharedItems containsSemiMixedTypes="0" containsString="0" containsNumber="1" containsInteger="1" minValue="900673755" maxValue="900673755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202" maxValue="25872"/>
    </cacheField>
    <cacheField name="FACTURA" numFmtId="0">
      <sharedItems/>
    </cacheField>
    <cacheField name="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7-08T00:00:00" maxDate="2025-04-08T00:00:00"/>
    </cacheField>
    <cacheField name="IPS Fecha radicado" numFmtId="165">
      <sharedItems containsSemiMixedTypes="0" containsNonDate="0" containsDate="1" containsString="0" minDate="2024-08-12T00:00:00" maxDate="2025-11-02T00:00:00"/>
    </cacheField>
    <cacheField name="IPS Valor Factura" numFmtId="167">
      <sharedItems containsSemiMixedTypes="0" containsString="0" containsNumber="1" containsInteger="1" minValue="70000" maxValue="18758908"/>
    </cacheField>
    <cacheField name="IPS Saldo Factura" numFmtId="167">
      <sharedItems containsSemiMixedTypes="0" containsString="0" containsNumber="1" containsInteger="1" minValue="70000" maxValue="18758908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CARTERA ANTERIOR" numFmtId="0">
      <sharedItems/>
    </cacheField>
    <cacheField name="ESTADO EPS 10-05-2025" numFmtId="0">
      <sharedItems count="5">
        <s v="Factura Pendiente por Programacion de Pago"/>
        <s v="Factura Cancelada Parcialmente-Factura Pendiente por Programacion de Pago"/>
        <s v="Factura Cancelada"/>
        <s v="Factura Devuelta"/>
        <s v="Factura No Radicada"/>
      </sharedItems>
    </cacheField>
    <cacheField name="POR PAGAR SAP" numFmtId="167">
      <sharedItems containsSemiMixedTypes="0" containsString="0" containsNumber="1" minValue="0" maxValue="18181361.800000001"/>
    </cacheField>
    <cacheField name="DOC CONTA" numFmtId="0">
      <sharedItems containsString="0" containsBlank="1" containsNumber="1" containsInteger="1" minValue="1222563610" maxValue="1222595849"/>
    </cacheField>
    <cacheField name="ESTADO BOX" numFmtId="0">
      <sharedItems/>
    </cacheField>
    <cacheField name="FECHA FACT" numFmtId="14">
      <sharedItems containsSemiMixedTypes="0" containsNonDate="0" containsDate="1" containsString="0" minDate="2024-07-08T00:00:00" maxDate="2025-04-08T00:00:00"/>
    </cacheField>
    <cacheField name="FECHA RAD" numFmtId="14">
      <sharedItems containsNonDate="0" containsDate="1" containsString="0" containsBlank="1" minDate="2024-07-09T00:00:00" maxDate="2025-04-16T00:00:00"/>
    </cacheField>
    <cacheField name="FECHA LIQ" numFmtId="14">
      <sharedItems containsNonDate="0" containsDate="1" containsString="0" containsBlank="1" minDate="2025-04-29T00:00:00" maxDate="2025-04-30T00:00:00"/>
    </cacheField>
    <cacheField name="FECHA DEV" numFmtId="14">
      <sharedItems containsNonDate="0" containsDate="1" containsString="0" containsBlank="1" minDate="2024-11-12T00:00:00" maxDate="2024-11-13T00:00:00"/>
    </cacheField>
    <cacheField name="DIAS" numFmtId="0">
      <sharedItems containsMixedTypes="1" containsNumber="1" containsInteger="1" minValue="1" maxValue="295"/>
    </cacheField>
    <cacheField name="EDAD" numFmtId="0">
      <sharedItems/>
    </cacheField>
    <cacheField name="VALOR BRUTO" numFmtId="167">
      <sharedItems containsSemiMixedTypes="0" containsString="0" containsNumber="1" containsInteger="1" minValue="70000" maxValue="18758908"/>
    </cacheField>
    <cacheField name="VALOR RADICAD" numFmtId="167">
      <sharedItems containsSemiMixedTypes="0" containsString="0" containsNumber="1" containsInteger="1" minValue="70000" maxValue="18758908"/>
    </cacheField>
    <cacheField name="DEVOLUCION" numFmtId="167">
      <sharedItems containsSemiMixedTypes="0" containsString="0" containsNumber="1" containsInteger="1" minValue="0" maxValue="2600000"/>
    </cacheField>
    <cacheField name="Observacion Devolucion" numFmtId="0">
      <sharedItems containsBlank="1" longText="1"/>
    </cacheField>
    <cacheField name="USUARIO LIQ" numFmtId="0">
      <sharedItems containsBlank="1"/>
    </cacheField>
    <cacheField name="Valor_Glosa y Devolución" numFmtId="167">
      <sharedItems containsSemiMixedTypes="0" containsString="0" containsNumber="1" containsInteger="1" minValue="0" maxValue="260000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/>
    </cacheField>
    <cacheField name="AMBITO" numFmtId="0">
      <sharedItems containsBlank="1"/>
    </cacheField>
    <cacheField name="Numero Contrato" numFmtId="0">
      <sharedItems containsBlank="1"/>
    </cacheField>
    <cacheField name="FACTURA CANCELADA" numFmtId="167">
      <sharedItems containsSemiMixedTypes="0" containsString="0" containsNumber="1" minValue="0" maxValue="12348987.84"/>
    </cacheField>
    <cacheField name="FACTURA DEVUELTA" numFmtId="167">
      <sharedItems containsSemiMixedTypes="0" containsString="0" containsNumber="1" containsInteger="1" minValue="0" maxValue="2600000"/>
    </cacheField>
    <cacheField name="FACTURA NO RADICADA" numFmtId="167">
      <sharedItems containsSemiMixedTypes="0" containsString="0" containsNumber="1" containsInteger="1" minValue="0" maxValue="280000"/>
    </cacheField>
    <cacheField name="GLOSA ACEPTADA" numFmtId="167">
      <sharedItems containsSemiMixedTypes="0" containsString="0" containsNumber="1" containsInteger="1" minValue="0" maxValue="0"/>
    </cacheField>
    <cacheField name="VALOR EXTEMPORANEO" numFmtId="167">
      <sharedItems containsSemiMixedTypes="0" containsString="0" containsNumber="1" containsInteger="1" minValue="0" maxValue="0"/>
    </cacheField>
    <cacheField name="GLOSA PDTE" numFmtId="167">
      <sharedItems containsSemiMixedTypes="0" containsString="0" containsNumber="1" containsInteger="1" minValue="0" maxValue="0"/>
    </cacheField>
    <cacheField name="FACTURA EN PROGRAMACION DE PAGO" numFmtId="167">
      <sharedItems containsSemiMixedTypes="0" containsString="0" containsNumber="1" minValue="0" maxValue="18181361.800000001"/>
    </cacheField>
    <cacheField name="FACTURA EN PROCESO INTERNO" numFmtId="167">
      <sharedItems containsSemiMixedTypes="0" containsString="0" containsNumber="1" containsInteger="1" minValue="0" maxValue="0"/>
    </cacheField>
    <cacheField name="FACTURACION COVID-19" numFmtId="167">
      <sharedItems containsSemiMixedTypes="0" containsString="0" containsNumber="1" containsInteger="1" minValue="0" maxValue="0"/>
    </cacheField>
    <cacheField name="VALOR CANCELADO SAP" numFmtId="167">
      <sharedItems containsSemiMixedTypes="0" containsString="0" containsNumber="1" minValue="0" maxValue="12348987.84"/>
    </cacheField>
    <cacheField name="RETENCION" numFmtId="167">
      <sharedItems containsSemiMixedTypes="0" containsString="0" containsNumber="1" minValue="0" maxValue="375178"/>
    </cacheField>
    <cacheField name="DOC COMPENSACION SAP" numFmtId="0">
      <sharedItems containsString="0" containsBlank="1" containsNumber="1" containsInteger="1" minValue="2201529370" maxValue="2201540044"/>
    </cacheField>
    <cacheField name="FECHA COMPENSACION SAP" numFmtId="0">
      <sharedItems containsNonDate="0" containsDate="1" containsString="0" containsBlank="1" minDate="2024-07-12T00:00:00" maxDate="2024-08-27T00:00:00"/>
    </cacheField>
    <cacheField name="OBSE PAGO" numFmtId="0">
      <sharedItems containsBlank="1"/>
    </cacheField>
    <cacheField name="VALOR TRANFERENCIA" numFmtId="167">
      <sharedItems containsSemiMixedTypes="0" containsString="0" containsNumber="1" minValue="0" maxValue="12348987.8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">
  <r>
    <n v="900673755"/>
    <s v="SOHAM S.A.S"/>
    <s v="FV"/>
    <n v="25872"/>
    <s v="FV25872"/>
    <s v="'FV25872', "/>
    <s v="900673755_FV25872"/>
    <d v="2025-04-07T00:00:00"/>
    <d v="2025-04-10T00:00:00"/>
    <n v="6552376"/>
    <n v="6552376"/>
    <s v="PGP"/>
    <s v="Palmira"/>
    <s v="AMBULATORIO"/>
    <s v="[CNT-2023-522] PGP"/>
    <e v="#N/A"/>
    <x v="0"/>
    <n v="6421328.4800000004"/>
    <n v="1222583643"/>
    <s v="Auditada sin contabilizar"/>
    <d v="2025-04-07T00:00:00"/>
    <d v="2025-04-08T00:00:00"/>
    <m/>
    <m/>
    <n v="22"/>
    <s v="0-30"/>
    <n v="6552376"/>
    <n v="6552376"/>
    <n v="0"/>
    <m/>
    <s v="Andres Felipe Fernandez Lozano"/>
    <n v="0"/>
    <m/>
    <m/>
    <m/>
    <s v="Consultas ambulatorias | Servicios ambulatorios"/>
    <m/>
    <m/>
    <n v="0"/>
    <n v="0"/>
    <n v="0"/>
    <n v="0"/>
    <n v="0"/>
    <n v="0"/>
    <n v="6421328.4800000004"/>
    <n v="0"/>
    <n v="0"/>
    <n v="0"/>
    <n v="0"/>
    <m/>
    <m/>
    <m/>
    <n v="0"/>
  </r>
  <r>
    <n v="900673755"/>
    <s v="SOHAM S.A.S"/>
    <s v="FV"/>
    <n v="25871"/>
    <s v="FV25871"/>
    <s v="'FV25871', "/>
    <s v="900673755_FV25871"/>
    <d v="2025-04-07T00:00:00"/>
    <d v="2025-04-10T00:00:00"/>
    <n v="18103300"/>
    <n v="18103300"/>
    <s v="PGP"/>
    <s v="Palmira"/>
    <s v="AMBULATORIO"/>
    <s v="[CNT-2023-522] PGP"/>
    <e v="#N/A"/>
    <x v="0"/>
    <n v="17741234"/>
    <n v="1222583642"/>
    <s v="Auditada sin contabilizar"/>
    <d v="2025-04-07T00:00:00"/>
    <d v="2025-04-15T00:00:00"/>
    <m/>
    <m/>
    <n v="15"/>
    <s v="0-30"/>
    <n v="18103300"/>
    <n v="18103300"/>
    <n v="0"/>
    <m/>
    <s v="Andres Felipe Fernandez Lozano"/>
    <n v="0"/>
    <m/>
    <m/>
    <m/>
    <s v="Exámenes de laboratorio, imágenes y otras ayudas diagnósticas ambulatorias"/>
    <m/>
    <m/>
    <n v="0"/>
    <n v="0"/>
    <n v="0"/>
    <n v="0"/>
    <n v="0"/>
    <n v="0"/>
    <n v="17741234"/>
    <n v="0"/>
    <n v="0"/>
    <n v="0"/>
    <n v="0"/>
    <m/>
    <m/>
    <m/>
    <n v="0"/>
  </r>
  <r>
    <n v="900673755"/>
    <s v="SOHAM S.A.S"/>
    <s v="FV"/>
    <n v="24672"/>
    <s v="FV24672"/>
    <s v="'FV24672', "/>
    <s v="900673755_FV24672"/>
    <d v="2025-03-06T00:00:00"/>
    <d v="2025-03-10T00:00:00"/>
    <n v="18103300"/>
    <n v="18103300"/>
    <s v="PGP"/>
    <s v="Palmira"/>
    <s v="AMBULATORIO"/>
    <s v="[CNT-2023-522] PGP"/>
    <e v="#N/A"/>
    <x v="0"/>
    <n v="17741234"/>
    <n v="1222572567"/>
    <s v="Auditada sin contabilizar"/>
    <d v="2025-03-06T00:00:00"/>
    <d v="2025-03-10T00:00:00"/>
    <m/>
    <m/>
    <n v="51"/>
    <s v="31-60"/>
    <n v="18103300"/>
    <n v="18103300"/>
    <n v="0"/>
    <m/>
    <s v="Jessica Andrea Lopez Veloza"/>
    <n v="0"/>
    <m/>
    <m/>
    <m/>
    <s v="Consultas ambulatorias | Servicios ambulatorios"/>
    <m/>
    <m/>
    <n v="0"/>
    <n v="0"/>
    <n v="0"/>
    <n v="0"/>
    <n v="0"/>
    <n v="0"/>
    <n v="17741234"/>
    <n v="0"/>
    <n v="0"/>
    <n v="0"/>
    <n v="0"/>
    <m/>
    <m/>
    <m/>
    <n v="0"/>
  </r>
  <r>
    <n v="900673755"/>
    <s v="SOHAM S.A.S"/>
    <s v="FV"/>
    <n v="23637"/>
    <s v="FV23637"/>
    <s v="'FV23637', "/>
    <s v="900673755_FV23637"/>
    <d v="2025-02-10T00:00:00"/>
    <d v="2025-02-10T00:00:00"/>
    <n v="18552410"/>
    <n v="18552410"/>
    <s v="PGP"/>
    <s v="Palmira"/>
    <s v="AMBULATORIO"/>
    <s v="[CNT-2023-522] PGP"/>
    <e v="#N/A"/>
    <x v="0"/>
    <n v="18181361.800000001"/>
    <n v="1222563610"/>
    <s v="Auditada sin contabilizar"/>
    <d v="2025-02-10T00:00:00"/>
    <d v="2025-02-10T00:00:00"/>
    <m/>
    <m/>
    <n v="79"/>
    <s v="61-90"/>
    <n v="18552410"/>
    <n v="18552410"/>
    <n v="0"/>
    <m/>
    <s v="Jessica Andrea Lopez Veloza"/>
    <n v="0"/>
    <m/>
    <m/>
    <m/>
    <s v="Consultas ambulatorias | Servicios ambulatorios"/>
    <m/>
    <m/>
    <n v="0"/>
    <n v="0"/>
    <n v="0"/>
    <n v="0"/>
    <n v="0"/>
    <n v="0"/>
    <n v="18181361.800000001"/>
    <n v="0"/>
    <n v="0"/>
    <n v="0"/>
    <n v="0"/>
    <m/>
    <m/>
    <m/>
    <n v="0"/>
  </r>
  <r>
    <n v="900673755"/>
    <s v="SOHAM S.A.S"/>
    <s v="FV"/>
    <n v="16631"/>
    <s v="FV16631"/>
    <s v="'FV16631', "/>
    <s v="900673755_FV16631"/>
    <d v="2024-08-10T00:00:00"/>
    <d v="2024-08-12T00:00:00"/>
    <n v="18758908"/>
    <n v="18758908"/>
    <s v="PGP"/>
    <s v="Palmira"/>
    <s v="AMBULATORIO"/>
    <s v="[CNT-2023-522] PGP"/>
    <e v="#N/A"/>
    <x v="1"/>
    <n v="0"/>
    <m/>
    <s v="Auditada sin contabilizar"/>
    <d v="2024-08-10T00:00:00"/>
    <d v="2024-08-12T00:00:00"/>
    <m/>
    <m/>
    <n v="261"/>
    <s v="181-360"/>
    <n v="18758908"/>
    <n v="18758908"/>
    <n v="0"/>
    <m/>
    <s v="Anthony Sanchez Rodriguez"/>
    <n v="0"/>
    <m/>
    <m/>
    <m/>
    <s v="Consultas ambulatorias | Servicios ambulatorios"/>
    <m/>
    <m/>
    <n v="12348987.84"/>
    <n v="0"/>
    <n v="0"/>
    <n v="0"/>
    <n v="0"/>
    <n v="0"/>
    <n v="6409920.1600000001"/>
    <n v="0"/>
    <n v="0"/>
    <n v="12348987.84"/>
    <n v="375178"/>
    <n v="2201540044"/>
    <d v="2024-08-26T00:00:00"/>
    <s v="(en blanco)"/>
    <n v="12348987.84"/>
  </r>
  <r>
    <n v="900673755"/>
    <s v="SOHAM S.A.S"/>
    <s v="FV"/>
    <n v="15202"/>
    <s v="FV15202"/>
    <s v="'FV15202', "/>
    <s v="900673755_FV15202"/>
    <d v="2024-07-08T00:00:00"/>
    <d v="2024-08-12T00:00:00"/>
    <n v="6034742"/>
    <n v="6034742"/>
    <s v="PGP"/>
    <s v="Palmira"/>
    <s v="AMBULATORIO"/>
    <s v="[CNT-2023-522] PGP"/>
    <e v="#N/A"/>
    <x v="2"/>
    <n v="0"/>
    <m/>
    <s v="Auditada sin contabilizar"/>
    <d v="2024-07-08T00:00:00"/>
    <d v="2024-07-09T00:00:00"/>
    <m/>
    <m/>
    <n v="295"/>
    <s v="181-360"/>
    <n v="6034742"/>
    <n v="6034742"/>
    <n v="0"/>
    <m/>
    <s v="Jessica Andrea Lopez Veloza"/>
    <n v="0"/>
    <m/>
    <m/>
    <m/>
    <s v="Consultas ambulatorias | Servicios ambulatorios"/>
    <m/>
    <m/>
    <n v="6034742"/>
    <n v="0"/>
    <n v="0"/>
    <n v="0"/>
    <n v="0"/>
    <n v="0"/>
    <n v="0"/>
    <n v="0"/>
    <n v="0"/>
    <n v="5914047.1600000001"/>
    <n v="120694.84"/>
    <n v="2201529370"/>
    <d v="2024-07-12T00:00:00"/>
    <s v="(en blanco)"/>
    <n v="11828094.32"/>
  </r>
  <r>
    <n v="900673755"/>
    <s v="SOHAM S.A.S"/>
    <s v="FV"/>
    <n v="20140"/>
    <s v="FV20140"/>
    <s v="'FV20140', "/>
    <s v="900673755_FV20140"/>
    <d v="2024-10-31T00:00:00"/>
    <d v="2025-11-01T00:00:00"/>
    <n v="2600000"/>
    <n v="2600000"/>
    <s v="COTIZACION"/>
    <s v="Palmira"/>
    <s v="AMBULATORIO"/>
    <s v="COTIZACION"/>
    <e v="#N/A"/>
    <x v="3"/>
    <n v="0"/>
    <m/>
    <s v="Devuelta"/>
    <d v="2024-10-31T00:00:00"/>
    <d v="2024-11-01T00:00:00"/>
    <m/>
    <d v="2024-11-12T00:00:00"/>
    <n v="169"/>
    <s v="91-180"/>
    <n v="2600000"/>
    <n v="2600000"/>
    <n v="2600000"/>
    <s v="1-Se devuelve factura servicio NPBS no esta cargado en la WEB SERVICE Y de acuerdo al anexo técnico de facturación se debe reportar con código CUFE de 96 dígitos.  2-Por favor reportar en la WEBSERVICE con el CUFE, anexar soportes de cargue en la web service y volver a Radicar la Factura."/>
    <m/>
    <n v="2600000"/>
    <s v="DEVOLUCION"/>
    <s v="1-Se devuelve factura servicio NPBS no esta cargado en la WEB SERVICE Y de acuerdo al anexo técnico de facturación se debe reportar con código CUFE de 96 dígitos. 2-Por favor reportar en la WEBSERVICE con el CUFE, anexar soportes de cargue en la web service y volver a Radicar la Factura."/>
    <s v="NO PBS"/>
    <s v="Consultas ambulatorias"/>
    <s v="Ambulatorio"/>
    <m/>
    <n v="0"/>
    <n v="2600000"/>
    <n v="0"/>
    <n v="0"/>
    <n v="0"/>
    <n v="0"/>
    <n v="0"/>
    <n v="0"/>
    <n v="0"/>
    <n v="0"/>
    <n v="0"/>
    <m/>
    <m/>
    <m/>
    <n v="0"/>
  </r>
  <r>
    <n v="900673755"/>
    <s v="SOHAM S.A.S"/>
    <s v="FV"/>
    <n v="20139"/>
    <s v="FV20139"/>
    <s v="'FV20139', "/>
    <s v="900673755_FV20139"/>
    <d v="2024-10-31T00:00:00"/>
    <d v="2025-11-01T00:00:00"/>
    <n v="2600000"/>
    <n v="2600000"/>
    <s v="COTIZACION"/>
    <s v="Palmira"/>
    <s v="AMBULATORIO"/>
    <s v="COTIZACION"/>
    <e v="#N/A"/>
    <x v="3"/>
    <n v="0"/>
    <m/>
    <s v="Devuelta"/>
    <d v="2024-10-31T00:00:00"/>
    <d v="2024-11-01T00:00:00"/>
    <m/>
    <d v="2024-11-12T00:00:00"/>
    <n v="169"/>
    <s v="91-180"/>
    <n v="2600000"/>
    <n v="2600000"/>
    <n v="2600000"/>
    <s v="1-Se devuelve factura servicio NPBS no esta cargado en la WEB SERVICE Y de acuerdo al anexo técnico de facturación se debe reportar con código CUFE de 96 dígitos.  2-Por favor reportar en la WEBSERVICE con el CUFE, anexar soportes de cargue en la web service y volver a Radicar la Factura."/>
    <m/>
    <n v="2600000"/>
    <s v="DEVOLUCION"/>
    <s v="1-Se devuelve factura servicio NPBS no esta cargado en la WEB SERVICE Y de acuerdo al anexo técnico de facturación se debe reportar con código CUFE de 96 dígitos. 2-Por favor reportar en la WEBSERVICE con el CUFE, anexar soportes de cargue en la web service y volver a Radicar la Factura."/>
    <s v="NO PBS"/>
    <s v="Consultas ambulatorias"/>
    <s v="Ambulatorio"/>
    <m/>
    <n v="0"/>
    <n v="2600000"/>
    <n v="0"/>
    <n v="0"/>
    <n v="0"/>
    <n v="0"/>
    <n v="0"/>
    <n v="0"/>
    <n v="0"/>
    <n v="0"/>
    <n v="0"/>
    <m/>
    <m/>
    <m/>
    <n v="0"/>
  </r>
  <r>
    <n v="900673755"/>
    <s v="SOHAM S.A.S"/>
    <s v="FV"/>
    <n v="20138"/>
    <s v="FV20138"/>
    <s v="'FV20138', "/>
    <s v="900673755_FV20138"/>
    <d v="2024-10-31T00:00:00"/>
    <d v="2025-11-01T00:00:00"/>
    <n v="2600000"/>
    <n v="2600000"/>
    <s v="COTIZACION"/>
    <s v="Palmira"/>
    <s v="AMBULATORIO"/>
    <s v="COTIZACION"/>
    <e v="#N/A"/>
    <x v="3"/>
    <n v="0"/>
    <m/>
    <s v="Devuelta"/>
    <d v="2024-10-31T00:00:00"/>
    <d v="2024-11-01T00:00:00"/>
    <m/>
    <d v="2024-11-12T00:00:00"/>
    <n v="169"/>
    <s v="91-180"/>
    <n v="2600000"/>
    <n v="2600000"/>
    <n v="2600000"/>
    <s v="1-Se devuelve factura servicio NPBS no esta cargado en la WEB SERVICE Y de acuerdo al anexo técnico de facturación se debe reportar con código CUFE de 96 dígitos.  2-Por favor reportar en la WEBSERVICE con el CUFE, anexar soportes de cargue en la web service y volver a Radicar la Factura."/>
    <m/>
    <n v="2600000"/>
    <s v="DEVOLUCION"/>
    <s v="1-Se devuelve factura servicio NPBS no esta cargado en la WEB SERVICE Y de acuerdo al anexo técnico de facturación se debe reportar con código CUFE de 96 dígitos. 2-Por favor reportar en la WEBSERVICE con el CUFE, anexar soportes de cargue en la web service y volver a Radicar la Factura."/>
    <s v="NO PBS"/>
    <s v="Consultas ambulatorias"/>
    <s v="Ambulatorio"/>
    <m/>
    <n v="0"/>
    <n v="2600000"/>
    <n v="0"/>
    <n v="0"/>
    <n v="0"/>
    <n v="0"/>
    <n v="0"/>
    <n v="0"/>
    <n v="0"/>
    <n v="0"/>
    <n v="0"/>
    <m/>
    <m/>
    <m/>
    <n v="0"/>
  </r>
  <r>
    <n v="900673755"/>
    <s v="SOHAM S.A.S"/>
    <s v="FV"/>
    <n v="20137"/>
    <s v="FV20137"/>
    <s v="'FV20137', "/>
    <s v="900673755_FV20137"/>
    <d v="2024-10-31T00:00:00"/>
    <d v="2025-11-01T00:00:00"/>
    <n v="2600000"/>
    <n v="2600000"/>
    <s v="COTIZACION"/>
    <s v="Palmira"/>
    <s v="AMBULATORIO"/>
    <s v="COTIZACION"/>
    <e v="#N/A"/>
    <x v="3"/>
    <n v="0"/>
    <m/>
    <s v="Devuelta"/>
    <d v="2024-10-31T00:00:00"/>
    <d v="2024-11-01T00:00:00"/>
    <m/>
    <d v="2024-11-12T00:00:00"/>
    <n v="169"/>
    <s v="91-180"/>
    <n v="2600000"/>
    <n v="2600000"/>
    <n v="2600000"/>
    <s v="1-Se devuelve factura servicio NPBS no esta cargado en la WEB SERVICE Y de acuerdo al anexo técnico de facturación se debe reportar con código CUFE de 96 dígitos.  2-Por favor reportar en la WEBSERVICE con el CUFE, anexar soportes de cargue en la web service y volver a Radicar la Factura."/>
    <m/>
    <n v="2600000"/>
    <s v="DEVOLUCION"/>
    <s v="1-Se devuelve factura servicio NPBS no esta cargado en la WEB SERVICE Y de acuerdo al anexo técnico de facturación se debe reportar con código CUFE de 96 dígitos. 2-Por favor reportar en la WEBSERVICE con el CUFE, anexar soportes de cargue en la web service y volver a Radicar la Factura."/>
    <s v="NO PBS"/>
    <s v="Consultas ambulatorias"/>
    <s v="Ambulatorio"/>
    <m/>
    <n v="0"/>
    <n v="2600000"/>
    <n v="0"/>
    <n v="0"/>
    <n v="0"/>
    <n v="0"/>
    <n v="0"/>
    <n v="0"/>
    <n v="0"/>
    <n v="0"/>
    <n v="0"/>
    <m/>
    <m/>
    <m/>
    <n v="0"/>
  </r>
  <r>
    <n v="900673755"/>
    <s v="SOHAM S.A.S"/>
    <s v="FV"/>
    <n v="20136"/>
    <s v="FV20136"/>
    <s v="'FV20136', "/>
    <s v="900673755_FV20136"/>
    <d v="2024-10-31T00:00:00"/>
    <d v="2025-11-01T00:00:00"/>
    <n v="2600000"/>
    <n v="2600000"/>
    <s v="COTIZACION"/>
    <s v="Palmira"/>
    <s v="AMBULATORIO"/>
    <s v="COTIZACION"/>
    <e v="#N/A"/>
    <x v="3"/>
    <n v="0"/>
    <m/>
    <s v="Devuelta"/>
    <d v="2024-10-31T00:00:00"/>
    <d v="2024-11-01T00:00:00"/>
    <m/>
    <d v="2024-11-12T00:00:00"/>
    <n v="169"/>
    <s v="91-180"/>
    <n v="2600000"/>
    <n v="2600000"/>
    <n v="2600000"/>
    <s v="1-Se devuelve factura servicio NPBS no esta cargado en la WEB SERVICE Y de acuerdo al anexo técnico de facturación se debe reportar con código CUFE de 96 dígitos.  2-Por favor reportar en la WEBSERVICE con el CUFE, anexar soportes de cargue en la web service y volver a Radicar la Factura."/>
    <m/>
    <n v="2600000"/>
    <s v="DEVOLUCION"/>
    <s v="1-Se devuelve factura servicio NPBS no esta cargado en la WEB SERVICE Y de acuerdo al anexo técnico de facturación se debe reportar con código CUFE de 96 dígitos. 2-Por favor reportar en la WEBSERVICE con el CUFE, anexar soportes de cargue en la web service y volver a Radicar la Factura."/>
    <s v="NO PBS"/>
    <s v="Consultas ambulatorias | Servicios ambulatorios"/>
    <s v="Ambulatorio"/>
    <m/>
    <n v="0"/>
    <n v="2600000"/>
    <n v="0"/>
    <n v="0"/>
    <n v="0"/>
    <n v="0"/>
    <n v="0"/>
    <n v="0"/>
    <n v="0"/>
    <n v="0"/>
    <n v="0"/>
    <m/>
    <m/>
    <m/>
    <n v="0"/>
  </r>
  <r>
    <n v="900673755"/>
    <s v="SOHAM S.A.S"/>
    <s v="FV"/>
    <n v="20135"/>
    <s v="FV20135"/>
    <s v="'FV20135', "/>
    <s v="900673755_FV20135"/>
    <d v="2024-10-31T00:00:00"/>
    <d v="2025-11-01T00:00:00"/>
    <n v="2600000"/>
    <n v="2600000"/>
    <s v="COTIZACION"/>
    <s v="Palmira"/>
    <s v="AMBULATORIO"/>
    <s v="COTIZACION"/>
    <e v="#N/A"/>
    <x v="3"/>
    <n v="0"/>
    <m/>
    <s v="Devuelta"/>
    <d v="2024-10-31T00:00:00"/>
    <d v="2024-11-01T00:00:00"/>
    <m/>
    <d v="2024-11-12T00:00:00"/>
    <n v="169"/>
    <s v="91-180"/>
    <n v="2600000"/>
    <n v="2600000"/>
    <n v="2600000"/>
    <s v="1-Se devuelve factura servicio NPBS no esta cargado en la WEB SERVICE Y de acuerdo al anexo técnico de facturación se debe reportar con código CUFE de 96 dígitos.  2-Por favor reportar en la WEBSERVICE con el CUFE, anexar soportes de cargue en la web service y volver a Radicar la Factura."/>
    <m/>
    <n v="2600000"/>
    <s v="DEVOLUCION"/>
    <s v="1-Se devuelve factura servicio NPBS no esta cargado en la WEB SERVICE Y de acuerdo al anexo técnico de facturación se debe reportar con código CUFE de 96 dígitos. 2-Por favor reportar en la WEBSERVICE con el CUFE, anexar soportes de cargue en la web service y volver a Radicar la Factura."/>
    <s v="NO PBS"/>
    <s v="Consultas ambulatorias | Servicios ambulatorios"/>
    <s v="Ambulatorio"/>
    <m/>
    <n v="0"/>
    <n v="2600000"/>
    <n v="0"/>
    <n v="0"/>
    <n v="0"/>
    <n v="0"/>
    <n v="0"/>
    <n v="0"/>
    <n v="0"/>
    <n v="0"/>
    <n v="0"/>
    <m/>
    <m/>
    <m/>
    <n v="0"/>
  </r>
  <r>
    <n v="900673755"/>
    <s v="SOHAM S.A.S"/>
    <s v="FV"/>
    <n v="20134"/>
    <s v="FV20134"/>
    <s v="'FV20134', "/>
    <s v="900673755_FV20134"/>
    <d v="2024-10-31T00:00:00"/>
    <d v="2025-11-01T00:00:00"/>
    <n v="2600000"/>
    <n v="2600000"/>
    <s v="COTIZACION"/>
    <s v="Palmira"/>
    <s v="AMBULATORIO"/>
    <s v="COTIZACION"/>
    <e v="#N/A"/>
    <x v="3"/>
    <n v="0"/>
    <m/>
    <s v="Devuelta"/>
    <d v="2024-10-31T00:00:00"/>
    <d v="2024-11-01T00:00:00"/>
    <m/>
    <d v="2024-11-12T00:00:00"/>
    <n v="169"/>
    <s v="91-180"/>
    <n v="2600000"/>
    <n v="2600000"/>
    <n v="2600000"/>
    <s v="1-Se devuelve factura servicio NPBS no esta cargado en la WEB SERVICE Y de acuerdo al anexo técnico de facturación se debe reportar con código CUFE de 96 dígitos.  2-Por favor reportar en la WEBSERVICE con el CUFE, anexar soportes de cargue en la web service y volver a Radicar la Factura."/>
    <m/>
    <n v="2600000"/>
    <s v="DEVOLUCION"/>
    <s v="1-Se devuelve factura servicio NPBS no esta cargado en la WEB SERVICE Y de acuerdo al anexo técnico de facturación se debe reportar con código CUFE de 96 dígitos. 2-Por favor reportar en la WEBSERVICE con el CUFE, anexar soportes de cargue en la web service y volver a Radicar la Factura."/>
    <s v="NO PBS"/>
    <s v="Consultas ambulatorias | Servicios ambulatorios"/>
    <s v="Ambulatorio"/>
    <m/>
    <n v="0"/>
    <n v="2600000"/>
    <n v="0"/>
    <n v="0"/>
    <n v="0"/>
    <n v="0"/>
    <n v="0"/>
    <n v="0"/>
    <n v="0"/>
    <n v="0"/>
    <n v="0"/>
    <m/>
    <m/>
    <m/>
    <n v="0"/>
  </r>
  <r>
    <n v="900673755"/>
    <s v="SOHAM S.A.S"/>
    <s v="FV"/>
    <n v="20133"/>
    <s v="FV20133"/>
    <s v="'FV20133', "/>
    <s v="900673755_FV20133"/>
    <d v="2024-10-31T00:00:00"/>
    <d v="2025-11-01T00:00:00"/>
    <n v="2600000"/>
    <n v="2600000"/>
    <s v="COTIZACION"/>
    <s v="Palmira"/>
    <s v="AMBULATORIO"/>
    <s v="COTIZACION"/>
    <e v="#N/A"/>
    <x v="3"/>
    <n v="0"/>
    <m/>
    <s v="Devuelta"/>
    <d v="2024-10-31T00:00:00"/>
    <d v="2024-11-01T00:00:00"/>
    <m/>
    <d v="2024-11-12T00:00:00"/>
    <n v="169"/>
    <s v="91-180"/>
    <n v="2600000"/>
    <n v="2600000"/>
    <n v="2600000"/>
    <s v="1-Se devuelve factura servicio NPBS no esta cargado en la WEB SERVICE Y de acuerdo al anexo técnico de facturación se debe reportar con código CUFE de 96 dígitos.  2-Por favor reportar en la WEBSERVICE con el CUFE, anexar soportes de cargue en la web service y volver a Radicar la Factura."/>
    <m/>
    <n v="2600000"/>
    <s v="DEVOLUCION"/>
    <s v="1-Se devuelve factura servicio NPBS no esta cargado en la WEB SERVICE Y de acuerdo al anexo técnico de facturación se debe reportar con código CUFE de 96 dígitos. 2-Por favor reportar en la WEBSERVICE con el CUFE, anexar soportes de cargue en la web service y volver a Radicar la Factura."/>
    <s v="NO PBS"/>
    <s v="Consultas ambulatorias | Servicios ambulatorios"/>
    <s v="Ambulatorio"/>
    <m/>
    <n v="0"/>
    <n v="2600000"/>
    <n v="0"/>
    <n v="0"/>
    <n v="0"/>
    <n v="0"/>
    <n v="0"/>
    <n v="0"/>
    <n v="0"/>
    <n v="0"/>
    <n v="0"/>
    <m/>
    <m/>
    <m/>
    <n v="0"/>
  </r>
  <r>
    <n v="900673755"/>
    <s v="SOHAM S.A.S"/>
    <s v="FV"/>
    <n v="16994"/>
    <s v="FV16994"/>
    <s v="'FV16994', "/>
    <s v="900673755_FV16994"/>
    <d v="2024-08-22T00:00:00"/>
    <d v="2025-11-01T00:00:00"/>
    <n v="70000"/>
    <n v="70000"/>
    <s v="COTIZACION"/>
    <s v="Palmira"/>
    <s v="AMBULATORIO"/>
    <s v="COTIZACION"/>
    <s v="FACTURA DEVUELTA"/>
    <x v="3"/>
    <n v="0"/>
    <m/>
    <s v="Devuelta"/>
    <d v="2024-08-22T00:00:00"/>
    <d v="2024-11-01T00:00:00"/>
    <m/>
    <d v="2024-11-12T00:00:00"/>
    <n v="169"/>
    <s v="91-180"/>
    <n v="70000"/>
    <n v="70000"/>
    <n v="70000"/>
    <s v="1-Se sostiene la DEVOLUCION de la factura FV16994, no  anexan los soportes  de los  servicios prestados, solo cargan en la plataforma Boxalud la factura, por favor validar y anexar lo requerido para conrinar con la Auditoria. 2-Pendiente Auditoria Administrativa."/>
    <m/>
    <n v="70000"/>
    <s v="DEVOLUCION"/>
    <s v="1-Se sostiene la DEVOLUCION de la factura FV16994, no anexan los soportes de los servicios prestados, solo cargan en la plataforma Boxalud la factura, por favor validar y anexar lo requerido para conrinar con la Auditoria. 2-Pendiente Auditoria Administrativa."/>
    <s v="SOPORTE"/>
    <s v="Consultas ambulatorias"/>
    <s v="Ambulatorio"/>
    <m/>
    <n v="0"/>
    <n v="70000"/>
    <n v="0"/>
    <n v="0"/>
    <n v="0"/>
    <n v="0"/>
    <n v="0"/>
    <n v="0"/>
    <n v="0"/>
    <n v="0"/>
    <n v="0"/>
    <m/>
    <m/>
    <m/>
    <n v="0"/>
  </r>
  <r>
    <n v="900673755"/>
    <s v="SOHAM S.A.S"/>
    <s v="FV"/>
    <n v="25776"/>
    <s v="FV25776"/>
    <s v="'FV25776', "/>
    <s v="900673755_FV25776"/>
    <d v="2025-04-01T00:00:00"/>
    <d v="2025-04-10T00:00:00"/>
    <n v="104000"/>
    <n v="104000"/>
    <s v="COTIZACION"/>
    <s v="Palmira"/>
    <s v="AMBULATORIO"/>
    <s v="COTIZACION"/>
    <e v="#N/A"/>
    <x v="0"/>
    <n v="104000"/>
    <n v="1222595847"/>
    <s v="Finalizada"/>
    <d v="2025-04-01T00:00:00"/>
    <d v="2025-04-09T00:00:00"/>
    <d v="2025-04-29T00:00:00"/>
    <m/>
    <n v="1"/>
    <s v="0-30"/>
    <n v="104000"/>
    <n v="104000"/>
    <n v="0"/>
    <m/>
    <s v="Ramiro Cortes Salazar"/>
    <n v="0"/>
    <m/>
    <m/>
    <m/>
    <s v="Consultas ambulatorias"/>
    <m/>
    <s v="COT-2023-129"/>
    <n v="0"/>
    <n v="0"/>
    <n v="0"/>
    <n v="0"/>
    <n v="0"/>
    <n v="0"/>
    <n v="104000"/>
    <n v="0"/>
    <n v="0"/>
    <n v="0"/>
    <n v="0"/>
    <m/>
    <m/>
    <m/>
    <n v="0"/>
  </r>
  <r>
    <n v="900673755"/>
    <s v="SOHAM S.A.S"/>
    <s v="FV"/>
    <n v="25775"/>
    <s v="FV25775"/>
    <s v="'FV25775', "/>
    <s v="900673755_FV25775"/>
    <d v="2025-04-01T00:00:00"/>
    <d v="2025-04-10T00:00:00"/>
    <n v="2820000"/>
    <n v="2820000"/>
    <s v="COTIZACION"/>
    <s v="Palmira"/>
    <s v="AMBULATORIO"/>
    <s v="COTIZACION"/>
    <e v="#N/A"/>
    <x v="0"/>
    <n v="2820000"/>
    <n v="1222595849"/>
    <s v="Finalizada"/>
    <d v="2025-04-01T00:00:00"/>
    <d v="2025-04-09T00:00:00"/>
    <d v="2025-04-29T00:00:00"/>
    <m/>
    <n v="1"/>
    <s v="0-30"/>
    <n v="2820000"/>
    <n v="2820000"/>
    <n v="0"/>
    <m/>
    <s v="Ramiro Cortes Salazar"/>
    <n v="0"/>
    <m/>
    <m/>
    <m/>
    <s v="Consultas ambulatorias"/>
    <m/>
    <s v="COT-2023-129"/>
    <n v="0"/>
    <n v="0"/>
    <n v="0"/>
    <n v="0"/>
    <n v="0"/>
    <n v="0"/>
    <n v="2820000"/>
    <n v="0"/>
    <n v="0"/>
    <n v="0"/>
    <n v="0"/>
    <m/>
    <m/>
    <m/>
    <n v="0"/>
  </r>
  <r>
    <n v="900673755"/>
    <s v="SOHAM S.A.S"/>
    <s v="FV"/>
    <n v="25774"/>
    <s v="FV25774"/>
    <s v="'FV25774', "/>
    <s v="900673755_FV25774"/>
    <d v="2025-04-01T00:00:00"/>
    <d v="2025-04-10T00:00:00"/>
    <n v="1128000"/>
    <n v="1128000"/>
    <s v="COTIZACION"/>
    <s v="Palmira"/>
    <s v="AMBULATORIO"/>
    <s v="COTIZACION"/>
    <e v="#N/A"/>
    <x v="0"/>
    <n v="1128000"/>
    <n v="1222595848"/>
    <s v="Finalizada"/>
    <d v="2025-04-01T00:00:00"/>
    <d v="2025-04-09T00:00:00"/>
    <d v="2025-04-29T00:00:00"/>
    <m/>
    <n v="1"/>
    <s v="0-30"/>
    <n v="1128000"/>
    <n v="1128000"/>
    <n v="0"/>
    <m/>
    <s v="Ramiro Cortes Salazar"/>
    <n v="0"/>
    <m/>
    <m/>
    <m/>
    <s v="Consultas ambulatorias"/>
    <m/>
    <s v="COT-2023-129"/>
    <n v="0"/>
    <n v="0"/>
    <n v="0"/>
    <n v="0"/>
    <n v="0"/>
    <n v="0"/>
    <n v="1128000"/>
    <n v="0"/>
    <n v="0"/>
    <n v="0"/>
    <n v="0"/>
    <m/>
    <m/>
    <m/>
    <n v="0"/>
  </r>
  <r>
    <n v="900673755"/>
    <s v="SOHAM S.A.S"/>
    <s v="FV"/>
    <n v="25773"/>
    <s v="FV25773"/>
    <s v="'FV25773', "/>
    <s v="900673755_FV25773"/>
    <d v="2025-04-01T00:00:00"/>
    <d v="2025-04-10T00:00:00"/>
    <n v="94000"/>
    <n v="94000"/>
    <s v="COTIZACION"/>
    <s v="Palmira"/>
    <s v="AMBULATORIO"/>
    <s v="COTIZACION"/>
    <e v="#N/A"/>
    <x v="0"/>
    <n v="94000"/>
    <n v="1222595846"/>
    <s v="Finalizada"/>
    <d v="2025-04-01T00:00:00"/>
    <d v="2025-04-09T00:00:00"/>
    <d v="2025-04-29T00:00:00"/>
    <m/>
    <n v="1"/>
    <s v="0-30"/>
    <n v="94000"/>
    <n v="94000"/>
    <n v="0"/>
    <m/>
    <s v="Ramiro Cortes Salazar"/>
    <n v="0"/>
    <m/>
    <m/>
    <m/>
    <s v="Consultas ambulatorias"/>
    <m/>
    <s v="COT-2023-129"/>
    <n v="0"/>
    <n v="0"/>
    <n v="0"/>
    <n v="0"/>
    <n v="0"/>
    <n v="0"/>
    <n v="94000"/>
    <n v="0"/>
    <n v="0"/>
    <n v="0"/>
    <n v="0"/>
    <m/>
    <m/>
    <m/>
    <n v="0"/>
  </r>
  <r>
    <n v="900673755"/>
    <s v="SOHAM S.A.S"/>
    <s v="FV"/>
    <n v="25772"/>
    <s v="FV25772"/>
    <s v="'FV25772', "/>
    <s v="900673755_FV25772"/>
    <d v="2025-04-01T00:00:00"/>
    <d v="2025-04-10T00:00:00"/>
    <n v="376000"/>
    <n v="376000"/>
    <s v="COTIZACION"/>
    <s v="Palmira"/>
    <s v="AMBULATORIO"/>
    <s v="COTIZACION"/>
    <e v="#N/A"/>
    <x v="0"/>
    <n v="376000"/>
    <n v="1222587734"/>
    <s v="Finalizada"/>
    <d v="2025-04-01T00:00:00"/>
    <d v="2025-04-09T00:00:00"/>
    <d v="2025-04-29T00:00:00"/>
    <m/>
    <n v="1"/>
    <s v="0-30"/>
    <n v="376000"/>
    <n v="376000"/>
    <n v="0"/>
    <m/>
    <s v="Ramiro Cortes Salazar"/>
    <n v="0"/>
    <m/>
    <m/>
    <m/>
    <s v="Consultas ambulatorias"/>
    <m/>
    <s v="COT-2023-129"/>
    <n v="0"/>
    <n v="0"/>
    <n v="0"/>
    <n v="0"/>
    <n v="0"/>
    <n v="0"/>
    <n v="376000"/>
    <n v="0"/>
    <n v="0"/>
    <n v="0"/>
    <n v="0"/>
    <m/>
    <m/>
    <m/>
    <n v="0"/>
  </r>
  <r>
    <n v="900673755"/>
    <s v="SOHAM S.A.S"/>
    <s v="FV"/>
    <n v="16988"/>
    <s v="FV16988"/>
    <s v="'FV16988', "/>
    <s v="900673755_FV16988"/>
    <d v="2024-08-22T00:00:00"/>
    <d v="2025-11-01T00:00:00"/>
    <n v="280000"/>
    <n v="280000"/>
    <s v="COTIZACION"/>
    <s v="Palmira"/>
    <s v="AMBULATORIO"/>
    <s v="COTIZACION"/>
    <s v="FACTURA NO RADICADA"/>
    <x v="4"/>
    <n v="0"/>
    <m/>
    <s v="Para cargar RIPS o soportes"/>
    <d v="2024-08-22T00:00:00"/>
    <m/>
    <m/>
    <m/>
    <s v="No radicada"/>
    <s v="No radicada"/>
    <n v="280000"/>
    <n v="280000"/>
    <n v="0"/>
    <m/>
    <m/>
    <n v="0"/>
    <m/>
    <m/>
    <m/>
    <s v="Servicios ambulatorios"/>
    <m/>
    <m/>
    <n v="0"/>
    <n v="0"/>
    <n v="280000"/>
    <n v="0"/>
    <n v="0"/>
    <n v="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FCC4B8-5706-428B-9EA2-A156C9364569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9" firstHeaderRow="0" firstDataRow="1" firstDataCol="1"/>
  <pivotFields count="53"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numFmtId="167" showAll="0"/>
    <pivotField dataField="1" numFmtId="167" showAll="0"/>
    <pivotField showAll="0"/>
    <pivotField showAll="0"/>
    <pivotField showAll="0"/>
    <pivotField showAll="0"/>
    <pivotField showAll="0"/>
    <pivotField axis="axisRow" showAll="0">
      <items count="6">
        <item x="2"/>
        <item x="1"/>
        <item x="3"/>
        <item x="4"/>
        <item x="0"/>
        <item t="default"/>
      </items>
    </pivotField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showAll="0"/>
    <pivotField showAll="0"/>
    <pivotField numFmtId="167" showAll="0"/>
  </pivotFields>
  <rowFields count="1">
    <field x="16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6" subtotal="count" baseField="0" baseItem="0"/>
    <dataField name="Suma de IPS Saldo Factura" fld="10" baseField="0" baseItem="0" numFmtId="16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opLeftCell="A6" workbookViewId="0">
      <selection activeCell="I25" sqref="I25"/>
    </sheetView>
  </sheetViews>
  <sheetFormatPr baseColWidth="10" defaultColWidth="14.453125" defaultRowHeight="15" customHeight="1" x14ac:dyDescent="0.35"/>
  <cols>
    <col min="1" max="1" width="12.54296875" customWidth="1"/>
    <col min="2" max="2" width="17.08984375" customWidth="1"/>
    <col min="3" max="3" width="13.54296875" customWidth="1"/>
    <col min="4" max="4" width="17.54296875" customWidth="1"/>
    <col min="5" max="5" width="14.7265625" customWidth="1"/>
    <col min="6" max="6" width="14.08984375" customWidth="1"/>
    <col min="7" max="7" width="13.7265625" customWidth="1"/>
    <col min="8" max="8" width="13.08984375" customWidth="1"/>
    <col min="9" max="9" width="14.26953125" customWidth="1"/>
    <col min="10" max="10" width="15.7265625" customWidth="1"/>
    <col min="11" max="11" width="11.453125" customWidth="1"/>
    <col min="12" max="12" width="15.08984375" customWidth="1"/>
    <col min="13" max="13" width="20.08984375" customWidth="1"/>
    <col min="14" max="26" width="10.7265625" customWidth="1"/>
  </cols>
  <sheetData>
    <row r="1" spans="1:26" ht="28.5" customHeight="1" x14ac:dyDescent="0.35">
      <c r="C1" s="101"/>
      <c r="D1" s="102"/>
      <c r="E1" s="105" t="s">
        <v>0</v>
      </c>
      <c r="F1" s="106"/>
      <c r="G1" s="106"/>
      <c r="H1" s="106"/>
      <c r="I1" s="106"/>
      <c r="J1" s="106"/>
      <c r="K1" s="106"/>
      <c r="L1" s="107"/>
      <c r="M1" s="1" t="s">
        <v>1</v>
      </c>
    </row>
    <row r="2" spans="1:26" ht="29.25" customHeight="1" x14ac:dyDescent="0.35">
      <c r="C2" s="103"/>
      <c r="D2" s="104"/>
      <c r="E2" s="108" t="s">
        <v>2</v>
      </c>
      <c r="F2" s="106"/>
      <c r="G2" s="106"/>
      <c r="H2" s="106"/>
      <c r="I2" s="106"/>
      <c r="J2" s="106"/>
      <c r="K2" s="106"/>
      <c r="L2" s="107"/>
      <c r="M2" s="1" t="s">
        <v>3</v>
      </c>
    </row>
    <row r="3" spans="1:26" ht="14.25" customHeight="1" x14ac:dyDescent="0.35">
      <c r="A3" s="2" t="s">
        <v>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2" t="s">
        <v>15</v>
      </c>
      <c r="M3" s="2" t="s">
        <v>16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4.25" customHeight="1" x14ac:dyDescent="0.35">
      <c r="A4" s="4">
        <v>900673755</v>
      </c>
      <c r="B4" s="4" t="s">
        <v>17</v>
      </c>
      <c r="C4" s="5" t="s">
        <v>18</v>
      </c>
      <c r="D4" s="5">
        <v>25872</v>
      </c>
      <c r="E4" s="6">
        <v>45784</v>
      </c>
      <c r="F4" s="7">
        <v>45754</v>
      </c>
      <c r="G4" s="8">
        <v>45757</v>
      </c>
      <c r="H4" s="9">
        <v>6552376</v>
      </c>
      <c r="I4" s="9">
        <v>6552376</v>
      </c>
      <c r="J4" s="10" t="s">
        <v>19</v>
      </c>
      <c r="K4" s="11" t="s">
        <v>20</v>
      </c>
      <c r="L4" s="10" t="s">
        <v>21</v>
      </c>
      <c r="M4" s="12" t="s">
        <v>22</v>
      </c>
    </row>
    <row r="5" spans="1:26" ht="14.25" customHeight="1" x14ac:dyDescent="0.35">
      <c r="A5" s="4">
        <v>900673755</v>
      </c>
      <c r="B5" s="4" t="s">
        <v>17</v>
      </c>
      <c r="C5" s="5" t="s">
        <v>18</v>
      </c>
      <c r="D5" s="5">
        <v>25871</v>
      </c>
      <c r="E5" s="6">
        <v>45784</v>
      </c>
      <c r="F5" s="7">
        <v>45754</v>
      </c>
      <c r="G5" s="13">
        <v>45757</v>
      </c>
      <c r="H5" s="9">
        <v>18103300</v>
      </c>
      <c r="I5" s="9">
        <v>18103300</v>
      </c>
      <c r="J5" s="14" t="s">
        <v>19</v>
      </c>
      <c r="K5" s="11" t="s">
        <v>20</v>
      </c>
      <c r="L5" s="10" t="s">
        <v>21</v>
      </c>
      <c r="M5" s="12" t="s">
        <v>22</v>
      </c>
    </row>
    <row r="6" spans="1:26" ht="14.25" customHeight="1" x14ac:dyDescent="0.35">
      <c r="A6" s="4">
        <v>900673755</v>
      </c>
      <c r="B6" s="4" t="s">
        <v>17</v>
      </c>
      <c r="C6" s="5" t="s">
        <v>18</v>
      </c>
      <c r="D6" s="5">
        <v>25776</v>
      </c>
      <c r="E6" s="6">
        <v>45778</v>
      </c>
      <c r="F6" s="7">
        <v>45748</v>
      </c>
      <c r="G6" s="13">
        <v>45757</v>
      </c>
      <c r="H6" s="9">
        <v>104000</v>
      </c>
      <c r="I6" s="9">
        <v>104000</v>
      </c>
      <c r="J6" s="14" t="s">
        <v>23</v>
      </c>
      <c r="K6" s="11" t="s">
        <v>20</v>
      </c>
      <c r="L6" s="10" t="s">
        <v>21</v>
      </c>
      <c r="M6" s="14" t="s">
        <v>23</v>
      </c>
    </row>
    <row r="7" spans="1:26" ht="14.25" customHeight="1" x14ac:dyDescent="0.35">
      <c r="A7" s="4">
        <v>900673755</v>
      </c>
      <c r="B7" s="4" t="s">
        <v>17</v>
      </c>
      <c r="C7" s="5" t="s">
        <v>18</v>
      </c>
      <c r="D7" s="5">
        <v>25775</v>
      </c>
      <c r="E7" s="6">
        <v>45778</v>
      </c>
      <c r="F7" s="7">
        <v>45748</v>
      </c>
      <c r="G7" s="13">
        <v>45757</v>
      </c>
      <c r="H7" s="9">
        <v>2820000</v>
      </c>
      <c r="I7" s="9">
        <v>2820000</v>
      </c>
      <c r="J7" s="14" t="s">
        <v>23</v>
      </c>
      <c r="K7" s="11" t="s">
        <v>20</v>
      </c>
      <c r="L7" s="10" t="s">
        <v>21</v>
      </c>
      <c r="M7" s="14" t="s">
        <v>23</v>
      </c>
    </row>
    <row r="8" spans="1:26" ht="14.25" customHeight="1" x14ac:dyDescent="0.35">
      <c r="A8" s="4">
        <v>900673755</v>
      </c>
      <c r="B8" s="4" t="s">
        <v>17</v>
      </c>
      <c r="C8" s="5" t="s">
        <v>18</v>
      </c>
      <c r="D8" s="5">
        <v>25774</v>
      </c>
      <c r="E8" s="6">
        <v>45778</v>
      </c>
      <c r="F8" s="7">
        <v>45748</v>
      </c>
      <c r="G8" s="13">
        <v>45757</v>
      </c>
      <c r="H8" s="9">
        <v>1128000</v>
      </c>
      <c r="I8" s="9">
        <v>1128000</v>
      </c>
      <c r="J8" s="14" t="s">
        <v>23</v>
      </c>
      <c r="K8" s="11" t="s">
        <v>20</v>
      </c>
      <c r="L8" s="10" t="s">
        <v>21</v>
      </c>
      <c r="M8" s="14" t="s">
        <v>23</v>
      </c>
    </row>
    <row r="9" spans="1:26" ht="14.25" customHeight="1" x14ac:dyDescent="0.35">
      <c r="A9" s="4">
        <v>900673755</v>
      </c>
      <c r="B9" s="4" t="s">
        <v>17</v>
      </c>
      <c r="C9" s="5" t="s">
        <v>18</v>
      </c>
      <c r="D9" s="5">
        <v>25773</v>
      </c>
      <c r="E9" s="6">
        <v>45778</v>
      </c>
      <c r="F9" s="7">
        <v>45748</v>
      </c>
      <c r="G9" s="13">
        <v>45757</v>
      </c>
      <c r="H9" s="9">
        <v>94000</v>
      </c>
      <c r="I9" s="9">
        <v>94000</v>
      </c>
      <c r="J9" s="14" t="s">
        <v>23</v>
      </c>
      <c r="K9" s="11" t="s">
        <v>20</v>
      </c>
      <c r="L9" s="10" t="s">
        <v>21</v>
      </c>
      <c r="M9" s="14" t="s">
        <v>23</v>
      </c>
    </row>
    <row r="10" spans="1:26" ht="14.25" customHeight="1" x14ac:dyDescent="0.35">
      <c r="A10" s="4">
        <v>900673755</v>
      </c>
      <c r="B10" s="4" t="s">
        <v>17</v>
      </c>
      <c r="C10" s="5" t="s">
        <v>18</v>
      </c>
      <c r="D10" s="5">
        <v>25772</v>
      </c>
      <c r="E10" s="6">
        <v>45778</v>
      </c>
      <c r="F10" s="7">
        <v>45748</v>
      </c>
      <c r="G10" s="13">
        <v>45757</v>
      </c>
      <c r="H10" s="9">
        <v>376000</v>
      </c>
      <c r="I10" s="9">
        <v>376000</v>
      </c>
      <c r="J10" s="14" t="s">
        <v>23</v>
      </c>
      <c r="K10" s="11" t="s">
        <v>20</v>
      </c>
      <c r="L10" s="10" t="s">
        <v>21</v>
      </c>
      <c r="M10" s="14" t="s">
        <v>23</v>
      </c>
    </row>
    <row r="11" spans="1:26" ht="14.25" customHeight="1" x14ac:dyDescent="0.35">
      <c r="A11" s="4">
        <v>900673755</v>
      </c>
      <c r="B11" s="4" t="s">
        <v>17</v>
      </c>
      <c r="C11" s="5" t="s">
        <v>18</v>
      </c>
      <c r="D11" s="5">
        <v>24672</v>
      </c>
      <c r="E11" s="6">
        <v>45752</v>
      </c>
      <c r="F11" s="7">
        <v>45722</v>
      </c>
      <c r="G11" s="13">
        <v>45726</v>
      </c>
      <c r="H11" s="9">
        <v>18103300</v>
      </c>
      <c r="I11" s="9">
        <v>18103300</v>
      </c>
      <c r="J11" s="14" t="s">
        <v>19</v>
      </c>
      <c r="K11" s="11" t="s">
        <v>20</v>
      </c>
      <c r="L11" s="10" t="s">
        <v>21</v>
      </c>
      <c r="M11" s="12" t="s">
        <v>22</v>
      </c>
    </row>
    <row r="12" spans="1:26" ht="14.25" customHeight="1" x14ac:dyDescent="0.35">
      <c r="A12" s="4">
        <v>900673755</v>
      </c>
      <c r="B12" s="4" t="s">
        <v>17</v>
      </c>
      <c r="C12" s="5" t="s">
        <v>18</v>
      </c>
      <c r="D12" s="5">
        <v>23637</v>
      </c>
      <c r="E12" s="6">
        <v>45728</v>
      </c>
      <c r="F12" s="7">
        <v>45698</v>
      </c>
      <c r="G12" s="13">
        <v>45698</v>
      </c>
      <c r="H12" s="9">
        <v>18552410</v>
      </c>
      <c r="I12" s="9">
        <v>18552410</v>
      </c>
      <c r="J12" s="14" t="s">
        <v>19</v>
      </c>
      <c r="K12" s="11" t="s">
        <v>20</v>
      </c>
      <c r="L12" s="10" t="s">
        <v>21</v>
      </c>
      <c r="M12" s="12" t="s">
        <v>22</v>
      </c>
    </row>
    <row r="13" spans="1:26" ht="14.25" customHeight="1" x14ac:dyDescent="0.35">
      <c r="A13" s="4">
        <v>900673755</v>
      </c>
      <c r="B13" s="4" t="s">
        <v>17</v>
      </c>
      <c r="C13" s="5" t="s">
        <v>18</v>
      </c>
      <c r="D13" s="5">
        <v>20140</v>
      </c>
      <c r="E13" s="6">
        <v>45626</v>
      </c>
      <c r="F13" s="7">
        <v>45596</v>
      </c>
      <c r="G13" s="13">
        <v>45962</v>
      </c>
      <c r="H13" s="9">
        <v>2600000</v>
      </c>
      <c r="I13" s="9">
        <v>2600000</v>
      </c>
      <c r="J13" s="14" t="s">
        <v>23</v>
      </c>
      <c r="K13" s="11" t="s">
        <v>20</v>
      </c>
      <c r="L13" s="10" t="s">
        <v>21</v>
      </c>
      <c r="M13" s="14" t="s">
        <v>23</v>
      </c>
    </row>
    <row r="14" spans="1:26" ht="14.25" customHeight="1" x14ac:dyDescent="0.35">
      <c r="A14" s="4">
        <v>900673755</v>
      </c>
      <c r="B14" s="4" t="s">
        <v>17</v>
      </c>
      <c r="C14" s="5" t="s">
        <v>18</v>
      </c>
      <c r="D14" s="5">
        <v>20139</v>
      </c>
      <c r="E14" s="6">
        <v>45626</v>
      </c>
      <c r="F14" s="7">
        <v>45596</v>
      </c>
      <c r="G14" s="13">
        <v>45962</v>
      </c>
      <c r="H14" s="9">
        <v>2600000</v>
      </c>
      <c r="I14" s="9">
        <v>2600000</v>
      </c>
      <c r="J14" s="14" t="s">
        <v>23</v>
      </c>
      <c r="K14" s="11" t="s">
        <v>20</v>
      </c>
      <c r="L14" s="10" t="s">
        <v>21</v>
      </c>
      <c r="M14" s="14" t="s">
        <v>23</v>
      </c>
    </row>
    <row r="15" spans="1:26" ht="14.25" customHeight="1" x14ac:dyDescent="0.35">
      <c r="A15" s="4">
        <v>900673755</v>
      </c>
      <c r="B15" s="4" t="s">
        <v>17</v>
      </c>
      <c r="C15" s="5" t="s">
        <v>18</v>
      </c>
      <c r="D15" s="5">
        <v>20138</v>
      </c>
      <c r="E15" s="6">
        <v>45626</v>
      </c>
      <c r="F15" s="7">
        <v>45596</v>
      </c>
      <c r="G15" s="13">
        <v>45962</v>
      </c>
      <c r="H15" s="9">
        <v>2600000</v>
      </c>
      <c r="I15" s="9">
        <v>2600000</v>
      </c>
      <c r="J15" s="14" t="s">
        <v>23</v>
      </c>
      <c r="K15" s="11" t="s">
        <v>20</v>
      </c>
      <c r="L15" s="10" t="s">
        <v>21</v>
      </c>
      <c r="M15" s="14" t="s">
        <v>23</v>
      </c>
    </row>
    <row r="16" spans="1:26" ht="14.25" customHeight="1" x14ac:dyDescent="0.35">
      <c r="A16" s="4">
        <v>900673755</v>
      </c>
      <c r="B16" s="4" t="s">
        <v>17</v>
      </c>
      <c r="C16" s="5" t="s">
        <v>18</v>
      </c>
      <c r="D16" s="5">
        <v>20137</v>
      </c>
      <c r="E16" s="6">
        <v>45626</v>
      </c>
      <c r="F16" s="7">
        <v>45596</v>
      </c>
      <c r="G16" s="13">
        <v>45962</v>
      </c>
      <c r="H16" s="9">
        <v>2600000</v>
      </c>
      <c r="I16" s="9">
        <v>2600000</v>
      </c>
      <c r="J16" s="14" t="s">
        <v>23</v>
      </c>
      <c r="K16" s="11" t="s">
        <v>20</v>
      </c>
      <c r="L16" s="10" t="s">
        <v>21</v>
      </c>
      <c r="M16" s="14" t="s">
        <v>23</v>
      </c>
    </row>
    <row r="17" spans="1:13" ht="14.25" customHeight="1" x14ac:dyDescent="0.35">
      <c r="A17" s="4">
        <v>900673755</v>
      </c>
      <c r="B17" s="4" t="s">
        <v>17</v>
      </c>
      <c r="C17" s="5" t="s">
        <v>18</v>
      </c>
      <c r="D17" s="5">
        <v>20136</v>
      </c>
      <c r="E17" s="6">
        <v>45626</v>
      </c>
      <c r="F17" s="7">
        <v>45596</v>
      </c>
      <c r="G17" s="13">
        <v>45962</v>
      </c>
      <c r="H17" s="9">
        <v>2600000</v>
      </c>
      <c r="I17" s="9">
        <v>2600000</v>
      </c>
      <c r="J17" s="14" t="s">
        <v>23</v>
      </c>
      <c r="K17" s="11" t="s">
        <v>20</v>
      </c>
      <c r="L17" s="10" t="s">
        <v>21</v>
      </c>
      <c r="M17" s="14" t="s">
        <v>23</v>
      </c>
    </row>
    <row r="18" spans="1:13" ht="14.25" customHeight="1" x14ac:dyDescent="0.35">
      <c r="A18" s="4">
        <v>900673755</v>
      </c>
      <c r="B18" s="4" t="s">
        <v>17</v>
      </c>
      <c r="C18" s="5" t="s">
        <v>18</v>
      </c>
      <c r="D18" s="5">
        <v>20135</v>
      </c>
      <c r="E18" s="6">
        <v>45626</v>
      </c>
      <c r="F18" s="7">
        <v>45596</v>
      </c>
      <c r="G18" s="13">
        <v>45962</v>
      </c>
      <c r="H18" s="9">
        <v>2600000</v>
      </c>
      <c r="I18" s="9">
        <v>2600000</v>
      </c>
      <c r="J18" s="14" t="s">
        <v>23</v>
      </c>
      <c r="K18" s="11" t="s">
        <v>20</v>
      </c>
      <c r="L18" s="10" t="s">
        <v>21</v>
      </c>
      <c r="M18" s="14" t="s">
        <v>23</v>
      </c>
    </row>
    <row r="19" spans="1:13" ht="14.25" customHeight="1" x14ac:dyDescent="0.35">
      <c r="A19" s="4">
        <v>900673755</v>
      </c>
      <c r="B19" s="4" t="s">
        <v>17</v>
      </c>
      <c r="C19" s="5" t="s">
        <v>18</v>
      </c>
      <c r="D19" s="5">
        <v>20134</v>
      </c>
      <c r="E19" s="6">
        <v>45626</v>
      </c>
      <c r="F19" s="7">
        <v>45596</v>
      </c>
      <c r="G19" s="13">
        <v>45962</v>
      </c>
      <c r="H19" s="9">
        <v>2600000</v>
      </c>
      <c r="I19" s="9">
        <v>2600000</v>
      </c>
      <c r="J19" s="14" t="s">
        <v>23</v>
      </c>
      <c r="K19" s="11" t="s">
        <v>20</v>
      </c>
      <c r="L19" s="10" t="s">
        <v>21</v>
      </c>
      <c r="M19" s="14" t="s">
        <v>23</v>
      </c>
    </row>
    <row r="20" spans="1:13" ht="14.25" customHeight="1" x14ac:dyDescent="0.35">
      <c r="A20" s="4">
        <v>900673755</v>
      </c>
      <c r="B20" s="4" t="s">
        <v>17</v>
      </c>
      <c r="C20" s="5" t="s">
        <v>18</v>
      </c>
      <c r="D20" s="5">
        <v>20133</v>
      </c>
      <c r="E20" s="6">
        <v>45626</v>
      </c>
      <c r="F20" s="7">
        <v>45596</v>
      </c>
      <c r="G20" s="13">
        <v>45962</v>
      </c>
      <c r="H20" s="9">
        <v>2600000</v>
      </c>
      <c r="I20" s="9">
        <v>2600000</v>
      </c>
      <c r="J20" s="14" t="s">
        <v>23</v>
      </c>
      <c r="K20" s="11" t="s">
        <v>20</v>
      </c>
      <c r="L20" s="10" t="s">
        <v>21</v>
      </c>
      <c r="M20" s="14" t="s">
        <v>23</v>
      </c>
    </row>
    <row r="21" spans="1:13" ht="14.25" customHeight="1" x14ac:dyDescent="0.35">
      <c r="A21" s="4">
        <v>900673755</v>
      </c>
      <c r="B21" s="4" t="s">
        <v>17</v>
      </c>
      <c r="C21" s="5" t="s">
        <v>18</v>
      </c>
      <c r="D21" s="5">
        <v>16994</v>
      </c>
      <c r="E21" s="6">
        <v>45556</v>
      </c>
      <c r="F21" s="7">
        <v>45526</v>
      </c>
      <c r="G21" s="13">
        <v>45962</v>
      </c>
      <c r="H21" s="9">
        <v>70000</v>
      </c>
      <c r="I21" s="9">
        <v>70000</v>
      </c>
      <c r="J21" s="14" t="s">
        <v>23</v>
      </c>
      <c r="K21" s="11" t="s">
        <v>20</v>
      </c>
      <c r="L21" s="10" t="s">
        <v>21</v>
      </c>
      <c r="M21" s="14" t="s">
        <v>23</v>
      </c>
    </row>
    <row r="22" spans="1:13" ht="14.25" customHeight="1" x14ac:dyDescent="0.35">
      <c r="A22" s="4">
        <v>900673755</v>
      </c>
      <c r="B22" s="4" t="s">
        <v>17</v>
      </c>
      <c r="C22" s="5" t="s">
        <v>18</v>
      </c>
      <c r="D22" s="5">
        <v>16988</v>
      </c>
      <c r="E22" s="6">
        <v>45556</v>
      </c>
      <c r="F22" s="7">
        <v>45526</v>
      </c>
      <c r="G22" s="13">
        <v>45962</v>
      </c>
      <c r="H22" s="9">
        <v>280000</v>
      </c>
      <c r="I22" s="9">
        <v>280000</v>
      </c>
      <c r="J22" s="14" t="s">
        <v>23</v>
      </c>
      <c r="K22" s="11" t="s">
        <v>20</v>
      </c>
      <c r="L22" s="10" t="s">
        <v>21</v>
      </c>
      <c r="M22" s="14" t="s">
        <v>23</v>
      </c>
    </row>
    <row r="23" spans="1:13" ht="14.25" customHeight="1" x14ac:dyDescent="0.35">
      <c r="A23" s="4">
        <v>900673755</v>
      </c>
      <c r="B23" s="4" t="s">
        <v>17</v>
      </c>
      <c r="C23" s="5" t="s">
        <v>18</v>
      </c>
      <c r="D23" s="5">
        <v>16631</v>
      </c>
      <c r="E23" s="6">
        <v>45544</v>
      </c>
      <c r="F23" s="7">
        <v>45514</v>
      </c>
      <c r="G23" s="13">
        <v>45516</v>
      </c>
      <c r="H23" s="9">
        <v>18758908</v>
      </c>
      <c r="I23" s="9">
        <v>18758908</v>
      </c>
      <c r="J23" s="14" t="s">
        <v>19</v>
      </c>
      <c r="K23" s="11" t="s">
        <v>20</v>
      </c>
      <c r="L23" s="10" t="s">
        <v>21</v>
      </c>
      <c r="M23" s="12" t="s">
        <v>22</v>
      </c>
    </row>
    <row r="24" spans="1:13" ht="14.25" customHeight="1" x14ac:dyDescent="0.35">
      <c r="A24" s="4">
        <v>900673755</v>
      </c>
      <c r="B24" s="4" t="s">
        <v>17</v>
      </c>
      <c r="C24" s="5" t="s">
        <v>18</v>
      </c>
      <c r="D24" s="5">
        <v>15202</v>
      </c>
      <c r="E24" s="6">
        <v>45511</v>
      </c>
      <c r="F24" s="7">
        <v>45481</v>
      </c>
      <c r="G24" s="13">
        <v>45516</v>
      </c>
      <c r="H24" s="9">
        <v>6034742</v>
      </c>
      <c r="I24" s="9">
        <v>6034742</v>
      </c>
      <c r="J24" s="14" t="s">
        <v>19</v>
      </c>
      <c r="K24" s="11" t="s">
        <v>20</v>
      </c>
      <c r="L24" s="10" t="s">
        <v>21</v>
      </c>
      <c r="M24" s="12" t="s">
        <v>22</v>
      </c>
    </row>
    <row r="25" spans="1:13" ht="14.25" customHeight="1" x14ac:dyDescent="0.35">
      <c r="H25" s="15"/>
      <c r="I25" s="100">
        <f>SUM(I4:I24)</f>
        <v>111777036</v>
      </c>
    </row>
    <row r="26" spans="1:13" ht="14.25" customHeight="1" x14ac:dyDescent="0.35">
      <c r="H26" s="15"/>
      <c r="I26" s="15"/>
    </row>
    <row r="27" spans="1:13" ht="14.25" customHeight="1" x14ac:dyDescent="0.35">
      <c r="H27" s="15"/>
      <c r="I27" s="15"/>
    </row>
    <row r="28" spans="1:13" ht="14.25" customHeight="1" x14ac:dyDescent="0.35">
      <c r="H28" s="15"/>
      <c r="I28" s="15"/>
    </row>
    <row r="29" spans="1:13" ht="14.25" customHeight="1" x14ac:dyDescent="0.35">
      <c r="H29" s="15"/>
      <c r="I29" s="15"/>
    </row>
    <row r="30" spans="1:13" ht="14.25" customHeight="1" x14ac:dyDescent="0.35">
      <c r="H30" s="15"/>
      <c r="I30" s="15"/>
    </row>
    <row r="31" spans="1:13" ht="14.25" customHeight="1" x14ac:dyDescent="0.35">
      <c r="H31" s="15"/>
      <c r="I31" s="15"/>
    </row>
    <row r="32" spans="1:13" ht="14.25" customHeight="1" x14ac:dyDescent="0.35">
      <c r="H32" s="15"/>
      <c r="I32" s="15"/>
    </row>
    <row r="33" spans="8:9" ht="14.25" customHeight="1" x14ac:dyDescent="0.35">
      <c r="H33" s="15"/>
      <c r="I33" s="15"/>
    </row>
    <row r="34" spans="8:9" ht="14.25" customHeight="1" x14ac:dyDescent="0.35">
      <c r="H34" s="15"/>
      <c r="I34" s="15"/>
    </row>
    <row r="35" spans="8:9" ht="14.25" customHeight="1" x14ac:dyDescent="0.35">
      <c r="H35" s="15"/>
      <c r="I35" s="15"/>
    </row>
    <row r="36" spans="8:9" ht="14.25" customHeight="1" x14ac:dyDescent="0.35">
      <c r="H36" s="15"/>
      <c r="I36" s="15"/>
    </row>
    <row r="37" spans="8:9" ht="14.25" customHeight="1" x14ac:dyDescent="0.35">
      <c r="H37" s="15"/>
      <c r="I37" s="15"/>
    </row>
    <row r="38" spans="8:9" ht="14.25" customHeight="1" x14ac:dyDescent="0.35">
      <c r="H38" s="15"/>
      <c r="I38" s="15"/>
    </row>
    <row r="39" spans="8:9" ht="14.25" customHeight="1" x14ac:dyDescent="0.35">
      <c r="H39" s="15"/>
      <c r="I39" s="15"/>
    </row>
    <row r="40" spans="8:9" ht="14.25" customHeight="1" x14ac:dyDescent="0.35">
      <c r="H40" s="15"/>
      <c r="I40" s="15"/>
    </row>
    <row r="41" spans="8:9" ht="14.25" customHeight="1" x14ac:dyDescent="0.35">
      <c r="H41" s="15"/>
      <c r="I41" s="15"/>
    </row>
    <row r="42" spans="8:9" ht="14.25" customHeight="1" x14ac:dyDescent="0.35">
      <c r="H42" s="15"/>
      <c r="I42" s="15"/>
    </row>
    <row r="43" spans="8:9" ht="14.25" customHeight="1" x14ac:dyDescent="0.35">
      <c r="H43" s="15"/>
      <c r="I43" s="15"/>
    </row>
    <row r="44" spans="8:9" ht="14.25" customHeight="1" x14ac:dyDescent="0.35">
      <c r="H44" s="15"/>
      <c r="I44" s="15"/>
    </row>
    <row r="45" spans="8:9" ht="14.25" customHeight="1" x14ac:dyDescent="0.35">
      <c r="H45" s="15"/>
      <c r="I45" s="15"/>
    </row>
    <row r="46" spans="8:9" ht="14.25" customHeight="1" x14ac:dyDescent="0.35">
      <c r="H46" s="15"/>
      <c r="I46" s="15"/>
    </row>
    <row r="47" spans="8:9" ht="14.25" customHeight="1" x14ac:dyDescent="0.35">
      <c r="H47" s="15"/>
      <c r="I47" s="15"/>
    </row>
    <row r="48" spans="8:9" ht="14.25" customHeight="1" x14ac:dyDescent="0.35">
      <c r="H48" s="15"/>
      <c r="I48" s="15"/>
    </row>
    <row r="49" spans="8:9" ht="14.25" customHeight="1" x14ac:dyDescent="0.35">
      <c r="H49" s="15"/>
      <c r="I49" s="15"/>
    </row>
    <row r="50" spans="8:9" ht="14.25" customHeight="1" x14ac:dyDescent="0.35">
      <c r="H50" s="15"/>
      <c r="I50" s="15"/>
    </row>
    <row r="51" spans="8:9" ht="14.25" customHeight="1" x14ac:dyDescent="0.35">
      <c r="H51" s="15"/>
      <c r="I51" s="15"/>
    </row>
    <row r="52" spans="8:9" ht="14.25" customHeight="1" x14ac:dyDescent="0.35">
      <c r="H52" s="15"/>
      <c r="I52" s="15"/>
    </row>
    <row r="53" spans="8:9" ht="14.25" customHeight="1" x14ac:dyDescent="0.35">
      <c r="H53" s="15"/>
      <c r="I53" s="15"/>
    </row>
    <row r="54" spans="8:9" ht="14.25" customHeight="1" x14ac:dyDescent="0.35">
      <c r="H54" s="15"/>
      <c r="I54" s="15"/>
    </row>
    <row r="55" spans="8:9" ht="14.25" customHeight="1" x14ac:dyDescent="0.35">
      <c r="H55" s="15"/>
      <c r="I55" s="15"/>
    </row>
    <row r="56" spans="8:9" ht="14.25" customHeight="1" x14ac:dyDescent="0.35">
      <c r="H56" s="15"/>
      <c r="I56" s="15"/>
    </row>
    <row r="57" spans="8:9" ht="14.25" customHeight="1" x14ac:dyDescent="0.35">
      <c r="H57" s="15"/>
      <c r="I57" s="15"/>
    </row>
    <row r="58" spans="8:9" ht="14.25" customHeight="1" x14ac:dyDescent="0.35">
      <c r="H58" s="15"/>
      <c r="I58" s="15"/>
    </row>
    <row r="59" spans="8:9" ht="14.25" customHeight="1" x14ac:dyDescent="0.35">
      <c r="H59" s="15"/>
      <c r="I59" s="15"/>
    </row>
    <row r="60" spans="8:9" ht="14.25" customHeight="1" x14ac:dyDescent="0.35">
      <c r="H60" s="15"/>
      <c r="I60" s="15"/>
    </row>
    <row r="61" spans="8:9" ht="14.25" customHeight="1" x14ac:dyDescent="0.35">
      <c r="H61" s="15"/>
      <c r="I61" s="15"/>
    </row>
    <row r="62" spans="8:9" ht="14.25" customHeight="1" x14ac:dyDescent="0.35">
      <c r="H62" s="15"/>
      <c r="I62" s="15"/>
    </row>
    <row r="63" spans="8:9" ht="14.25" customHeight="1" x14ac:dyDescent="0.35">
      <c r="H63" s="15"/>
      <c r="I63" s="15"/>
    </row>
    <row r="64" spans="8:9" ht="14.25" customHeight="1" x14ac:dyDescent="0.35">
      <c r="H64" s="15"/>
      <c r="I64" s="15"/>
    </row>
    <row r="65" spans="8:9" ht="14.25" customHeight="1" x14ac:dyDescent="0.35">
      <c r="H65" s="15"/>
      <c r="I65" s="15"/>
    </row>
    <row r="66" spans="8:9" ht="14.25" customHeight="1" x14ac:dyDescent="0.35">
      <c r="H66" s="15"/>
      <c r="I66" s="15"/>
    </row>
    <row r="67" spans="8:9" ht="14.25" customHeight="1" x14ac:dyDescent="0.35">
      <c r="H67" s="15"/>
      <c r="I67" s="15"/>
    </row>
    <row r="68" spans="8:9" ht="14.25" customHeight="1" x14ac:dyDescent="0.35">
      <c r="H68" s="15"/>
      <c r="I68" s="15"/>
    </row>
    <row r="69" spans="8:9" ht="14.25" customHeight="1" x14ac:dyDescent="0.35">
      <c r="H69" s="15"/>
      <c r="I69" s="15"/>
    </row>
    <row r="70" spans="8:9" ht="14.25" customHeight="1" x14ac:dyDescent="0.35">
      <c r="H70" s="15"/>
      <c r="I70" s="15"/>
    </row>
    <row r="71" spans="8:9" ht="14.25" customHeight="1" x14ac:dyDescent="0.35">
      <c r="H71" s="15"/>
      <c r="I71" s="15"/>
    </row>
    <row r="72" spans="8:9" ht="14.25" customHeight="1" x14ac:dyDescent="0.35">
      <c r="H72" s="15"/>
      <c r="I72" s="15"/>
    </row>
    <row r="73" spans="8:9" ht="14.25" customHeight="1" x14ac:dyDescent="0.35">
      <c r="H73" s="15"/>
      <c r="I73" s="15"/>
    </row>
    <row r="74" spans="8:9" ht="14.25" customHeight="1" x14ac:dyDescent="0.35">
      <c r="H74" s="15"/>
      <c r="I74" s="15"/>
    </row>
    <row r="75" spans="8:9" ht="14.25" customHeight="1" x14ac:dyDescent="0.35">
      <c r="H75" s="15"/>
      <c r="I75" s="15"/>
    </row>
    <row r="76" spans="8:9" ht="14.25" customHeight="1" x14ac:dyDescent="0.35">
      <c r="H76" s="15"/>
      <c r="I76" s="15"/>
    </row>
    <row r="77" spans="8:9" ht="14.25" customHeight="1" x14ac:dyDescent="0.35">
      <c r="H77" s="15"/>
      <c r="I77" s="15"/>
    </row>
    <row r="78" spans="8:9" ht="14.25" customHeight="1" x14ac:dyDescent="0.35">
      <c r="H78" s="15"/>
      <c r="I78" s="15"/>
    </row>
    <row r="79" spans="8:9" ht="14.25" customHeight="1" x14ac:dyDescent="0.35">
      <c r="H79" s="15"/>
      <c r="I79" s="15"/>
    </row>
    <row r="80" spans="8:9" ht="14.25" customHeight="1" x14ac:dyDescent="0.35">
      <c r="H80" s="15"/>
      <c r="I80" s="15"/>
    </row>
    <row r="81" spans="8:9" ht="14.25" customHeight="1" x14ac:dyDescent="0.35">
      <c r="H81" s="15"/>
      <c r="I81" s="15"/>
    </row>
    <row r="82" spans="8:9" ht="14.25" customHeight="1" x14ac:dyDescent="0.35">
      <c r="H82" s="15"/>
      <c r="I82" s="15"/>
    </row>
    <row r="83" spans="8:9" ht="14.25" customHeight="1" x14ac:dyDescent="0.35">
      <c r="H83" s="15"/>
      <c r="I83" s="15"/>
    </row>
    <row r="84" spans="8:9" ht="14.25" customHeight="1" x14ac:dyDescent="0.35">
      <c r="H84" s="15"/>
      <c r="I84" s="15"/>
    </row>
    <row r="85" spans="8:9" ht="14.25" customHeight="1" x14ac:dyDescent="0.35">
      <c r="H85" s="15"/>
      <c r="I85" s="15"/>
    </row>
    <row r="86" spans="8:9" ht="14.25" customHeight="1" x14ac:dyDescent="0.35">
      <c r="H86" s="15"/>
      <c r="I86" s="15"/>
    </row>
    <row r="87" spans="8:9" ht="14.25" customHeight="1" x14ac:dyDescent="0.35">
      <c r="H87" s="15"/>
      <c r="I87" s="15"/>
    </row>
    <row r="88" spans="8:9" ht="14.25" customHeight="1" x14ac:dyDescent="0.35">
      <c r="H88" s="15"/>
      <c r="I88" s="15"/>
    </row>
    <row r="89" spans="8:9" ht="14.25" customHeight="1" x14ac:dyDescent="0.35">
      <c r="H89" s="15"/>
      <c r="I89" s="15"/>
    </row>
    <row r="90" spans="8:9" ht="14.25" customHeight="1" x14ac:dyDescent="0.35">
      <c r="H90" s="15"/>
      <c r="I90" s="15"/>
    </row>
    <row r="91" spans="8:9" ht="14.25" customHeight="1" x14ac:dyDescent="0.35">
      <c r="H91" s="15"/>
      <c r="I91" s="15"/>
    </row>
    <row r="92" spans="8:9" ht="14.25" customHeight="1" x14ac:dyDescent="0.35">
      <c r="H92" s="15"/>
      <c r="I92" s="15"/>
    </row>
    <row r="93" spans="8:9" ht="14.25" customHeight="1" x14ac:dyDescent="0.35">
      <c r="H93" s="15"/>
      <c r="I93" s="15"/>
    </row>
    <row r="94" spans="8:9" ht="14.25" customHeight="1" x14ac:dyDescent="0.35">
      <c r="H94" s="15"/>
      <c r="I94" s="15"/>
    </row>
    <row r="95" spans="8:9" ht="14.25" customHeight="1" x14ac:dyDescent="0.35">
      <c r="H95" s="15"/>
      <c r="I95" s="15"/>
    </row>
    <row r="96" spans="8:9" ht="14.25" customHeight="1" x14ac:dyDescent="0.35">
      <c r="H96" s="15"/>
      <c r="I96" s="15"/>
    </row>
    <row r="97" spans="8:9" ht="14.25" customHeight="1" x14ac:dyDescent="0.35">
      <c r="H97" s="15"/>
      <c r="I97" s="15"/>
    </row>
    <row r="98" spans="8:9" ht="14.25" customHeight="1" x14ac:dyDescent="0.35">
      <c r="H98" s="15"/>
      <c r="I98" s="15"/>
    </row>
    <row r="99" spans="8:9" ht="14.25" customHeight="1" x14ac:dyDescent="0.35">
      <c r="H99" s="15"/>
      <c r="I99" s="15"/>
    </row>
    <row r="100" spans="8:9" ht="14.25" customHeight="1" x14ac:dyDescent="0.35">
      <c r="H100" s="15"/>
      <c r="I100" s="15"/>
    </row>
    <row r="101" spans="8:9" ht="14.25" customHeight="1" x14ac:dyDescent="0.35">
      <c r="H101" s="15"/>
      <c r="I101" s="15"/>
    </row>
    <row r="102" spans="8:9" ht="14.25" customHeight="1" x14ac:dyDescent="0.35">
      <c r="H102" s="15"/>
      <c r="I102" s="15"/>
    </row>
    <row r="103" spans="8:9" ht="14.25" customHeight="1" x14ac:dyDescent="0.35">
      <c r="H103" s="15"/>
      <c r="I103" s="15"/>
    </row>
    <row r="104" spans="8:9" ht="14.25" customHeight="1" x14ac:dyDescent="0.35">
      <c r="H104" s="15"/>
      <c r="I104" s="15"/>
    </row>
    <row r="105" spans="8:9" ht="14.25" customHeight="1" x14ac:dyDescent="0.35">
      <c r="H105" s="15"/>
      <c r="I105" s="15"/>
    </row>
    <row r="106" spans="8:9" ht="14.25" customHeight="1" x14ac:dyDescent="0.35">
      <c r="H106" s="15"/>
      <c r="I106" s="15"/>
    </row>
    <row r="107" spans="8:9" ht="14.25" customHeight="1" x14ac:dyDescent="0.35">
      <c r="H107" s="15"/>
      <c r="I107" s="15"/>
    </row>
    <row r="108" spans="8:9" ht="14.25" customHeight="1" x14ac:dyDescent="0.35">
      <c r="H108" s="15"/>
      <c r="I108" s="15"/>
    </row>
    <row r="109" spans="8:9" ht="14.25" customHeight="1" x14ac:dyDescent="0.35">
      <c r="H109" s="15"/>
      <c r="I109" s="15"/>
    </row>
    <row r="110" spans="8:9" ht="14.25" customHeight="1" x14ac:dyDescent="0.35">
      <c r="H110" s="15"/>
      <c r="I110" s="15"/>
    </row>
    <row r="111" spans="8:9" ht="14.25" customHeight="1" x14ac:dyDescent="0.35">
      <c r="H111" s="15"/>
      <c r="I111" s="15"/>
    </row>
    <row r="112" spans="8:9" ht="14.25" customHeight="1" x14ac:dyDescent="0.35">
      <c r="H112" s="15"/>
      <c r="I112" s="15"/>
    </row>
    <row r="113" spans="8:9" ht="14.25" customHeight="1" x14ac:dyDescent="0.35">
      <c r="H113" s="15"/>
      <c r="I113" s="15"/>
    </row>
    <row r="114" spans="8:9" ht="14.25" customHeight="1" x14ac:dyDescent="0.35">
      <c r="H114" s="15"/>
      <c r="I114" s="15"/>
    </row>
    <row r="115" spans="8:9" ht="14.25" customHeight="1" x14ac:dyDescent="0.35">
      <c r="H115" s="15"/>
      <c r="I115" s="15"/>
    </row>
    <row r="116" spans="8:9" ht="14.25" customHeight="1" x14ac:dyDescent="0.35">
      <c r="H116" s="15"/>
      <c r="I116" s="15"/>
    </row>
    <row r="117" spans="8:9" ht="14.25" customHeight="1" x14ac:dyDescent="0.35">
      <c r="H117" s="15"/>
      <c r="I117" s="15"/>
    </row>
    <row r="118" spans="8:9" ht="14.25" customHeight="1" x14ac:dyDescent="0.35">
      <c r="H118" s="15"/>
      <c r="I118" s="15"/>
    </row>
    <row r="119" spans="8:9" ht="14.25" customHeight="1" x14ac:dyDescent="0.35">
      <c r="H119" s="15"/>
      <c r="I119" s="15"/>
    </row>
    <row r="120" spans="8:9" ht="14.25" customHeight="1" x14ac:dyDescent="0.35">
      <c r="H120" s="15"/>
      <c r="I120" s="15"/>
    </row>
    <row r="121" spans="8:9" ht="14.25" customHeight="1" x14ac:dyDescent="0.35">
      <c r="H121" s="15"/>
      <c r="I121" s="15"/>
    </row>
    <row r="122" spans="8:9" ht="14.25" customHeight="1" x14ac:dyDescent="0.35">
      <c r="H122" s="15"/>
      <c r="I122" s="15"/>
    </row>
    <row r="123" spans="8:9" ht="14.25" customHeight="1" x14ac:dyDescent="0.35">
      <c r="H123" s="15"/>
      <c r="I123" s="15"/>
    </row>
    <row r="124" spans="8:9" ht="14.25" customHeight="1" x14ac:dyDescent="0.35">
      <c r="H124" s="15"/>
      <c r="I124" s="15"/>
    </row>
    <row r="125" spans="8:9" ht="14.25" customHeight="1" x14ac:dyDescent="0.35">
      <c r="H125" s="15"/>
      <c r="I125" s="15"/>
    </row>
    <row r="126" spans="8:9" ht="14.25" customHeight="1" x14ac:dyDescent="0.35">
      <c r="H126" s="15"/>
      <c r="I126" s="15"/>
    </row>
    <row r="127" spans="8:9" ht="14.25" customHeight="1" x14ac:dyDescent="0.35">
      <c r="H127" s="15"/>
      <c r="I127" s="15"/>
    </row>
    <row r="128" spans="8:9" ht="14.25" customHeight="1" x14ac:dyDescent="0.35">
      <c r="H128" s="15"/>
      <c r="I128" s="15"/>
    </row>
    <row r="129" spans="8:9" ht="14.25" customHeight="1" x14ac:dyDescent="0.35">
      <c r="H129" s="15"/>
      <c r="I129" s="15"/>
    </row>
    <row r="130" spans="8:9" ht="14.25" customHeight="1" x14ac:dyDescent="0.35">
      <c r="H130" s="15"/>
      <c r="I130" s="15"/>
    </row>
    <row r="131" spans="8:9" ht="14.25" customHeight="1" x14ac:dyDescent="0.35">
      <c r="H131" s="15"/>
      <c r="I131" s="15"/>
    </row>
    <row r="132" spans="8:9" ht="14.25" customHeight="1" x14ac:dyDescent="0.35">
      <c r="H132" s="15"/>
      <c r="I132" s="15"/>
    </row>
    <row r="133" spans="8:9" ht="14.25" customHeight="1" x14ac:dyDescent="0.35">
      <c r="H133" s="15"/>
      <c r="I133" s="15"/>
    </row>
    <row r="134" spans="8:9" ht="14.25" customHeight="1" x14ac:dyDescent="0.35">
      <c r="H134" s="15"/>
      <c r="I134" s="15"/>
    </row>
    <row r="135" spans="8:9" ht="14.25" customHeight="1" x14ac:dyDescent="0.35">
      <c r="H135" s="15"/>
      <c r="I135" s="15"/>
    </row>
    <row r="136" spans="8:9" ht="14.25" customHeight="1" x14ac:dyDescent="0.35">
      <c r="H136" s="15"/>
      <c r="I136" s="15"/>
    </row>
    <row r="137" spans="8:9" ht="14.25" customHeight="1" x14ac:dyDescent="0.35">
      <c r="H137" s="15"/>
      <c r="I137" s="15"/>
    </row>
    <row r="138" spans="8:9" ht="14.25" customHeight="1" x14ac:dyDescent="0.35">
      <c r="H138" s="15"/>
      <c r="I138" s="15"/>
    </row>
    <row r="139" spans="8:9" ht="14.25" customHeight="1" x14ac:dyDescent="0.35">
      <c r="H139" s="15"/>
      <c r="I139" s="15"/>
    </row>
    <row r="140" spans="8:9" ht="14.25" customHeight="1" x14ac:dyDescent="0.35">
      <c r="H140" s="15"/>
      <c r="I140" s="15"/>
    </row>
    <row r="141" spans="8:9" ht="14.25" customHeight="1" x14ac:dyDescent="0.35">
      <c r="H141" s="15"/>
      <c r="I141" s="15"/>
    </row>
    <row r="142" spans="8:9" ht="14.25" customHeight="1" x14ac:dyDescent="0.35">
      <c r="H142" s="15"/>
      <c r="I142" s="15"/>
    </row>
    <row r="143" spans="8:9" ht="14.25" customHeight="1" x14ac:dyDescent="0.35">
      <c r="H143" s="15"/>
      <c r="I143" s="15"/>
    </row>
    <row r="144" spans="8:9" ht="14.25" customHeight="1" x14ac:dyDescent="0.35">
      <c r="H144" s="15"/>
      <c r="I144" s="15"/>
    </row>
    <row r="145" spans="8:9" ht="14.25" customHeight="1" x14ac:dyDescent="0.35">
      <c r="H145" s="15"/>
      <c r="I145" s="15"/>
    </row>
    <row r="146" spans="8:9" ht="14.25" customHeight="1" x14ac:dyDescent="0.35">
      <c r="H146" s="15"/>
      <c r="I146" s="15"/>
    </row>
    <row r="147" spans="8:9" ht="14.25" customHeight="1" x14ac:dyDescent="0.35">
      <c r="H147" s="15"/>
      <c r="I147" s="15"/>
    </row>
    <row r="148" spans="8:9" ht="14.25" customHeight="1" x14ac:dyDescent="0.35">
      <c r="H148" s="15"/>
      <c r="I148" s="15"/>
    </row>
    <row r="149" spans="8:9" ht="14.25" customHeight="1" x14ac:dyDescent="0.35">
      <c r="H149" s="15"/>
      <c r="I149" s="15"/>
    </row>
    <row r="150" spans="8:9" ht="14.25" customHeight="1" x14ac:dyDescent="0.35">
      <c r="H150" s="15"/>
      <c r="I150" s="15"/>
    </row>
    <row r="151" spans="8:9" ht="14.25" customHeight="1" x14ac:dyDescent="0.35">
      <c r="H151" s="15"/>
      <c r="I151" s="15"/>
    </row>
    <row r="152" spans="8:9" ht="14.25" customHeight="1" x14ac:dyDescent="0.35">
      <c r="H152" s="15"/>
      <c r="I152" s="15"/>
    </row>
    <row r="153" spans="8:9" ht="14.25" customHeight="1" x14ac:dyDescent="0.35">
      <c r="H153" s="15"/>
      <c r="I153" s="15"/>
    </row>
    <row r="154" spans="8:9" ht="14.25" customHeight="1" x14ac:dyDescent="0.35">
      <c r="H154" s="15"/>
      <c r="I154" s="15"/>
    </row>
    <row r="155" spans="8:9" ht="14.25" customHeight="1" x14ac:dyDescent="0.35">
      <c r="H155" s="15"/>
      <c r="I155" s="15"/>
    </row>
    <row r="156" spans="8:9" ht="14.25" customHeight="1" x14ac:dyDescent="0.35">
      <c r="H156" s="15"/>
      <c r="I156" s="15"/>
    </row>
    <row r="157" spans="8:9" ht="14.25" customHeight="1" x14ac:dyDescent="0.35">
      <c r="H157" s="15"/>
      <c r="I157" s="15"/>
    </row>
    <row r="158" spans="8:9" ht="14.25" customHeight="1" x14ac:dyDescent="0.35">
      <c r="H158" s="15"/>
      <c r="I158" s="15"/>
    </row>
    <row r="159" spans="8:9" ht="14.25" customHeight="1" x14ac:dyDescent="0.35">
      <c r="H159" s="15"/>
      <c r="I159" s="15"/>
    </row>
    <row r="160" spans="8:9" ht="14.25" customHeight="1" x14ac:dyDescent="0.35">
      <c r="H160" s="15"/>
      <c r="I160" s="15"/>
    </row>
    <row r="161" spans="8:9" ht="14.25" customHeight="1" x14ac:dyDescent="0.35">
      <c r="H161" s="15"/>
      <c r="I161" s="15"/>
    </row>
    <row r="162" spans="8:9" ht="14.25" customHeight="1" x14ac:dyDescent="0.35">
      <c r="H162" s="15"/>
      <c r="I162" s="15"/>
    </row>
    <row r="163" spans="8:9" ht="14.25" customHeight="1" x14ac:dyDescent="0.35">
      <c r="H163" s="15"/>
      <c r="I163" s="15"/>
    </row>
    <row r="164" spans="8:9" ht="14.25" customHeight="1" x14ac:dyDescent="0.35">
      <c r="H164" s="15"/>
      <c r="I164" s="15"/>
    </row>
    <row r="165" spans="8:9" ht="14.25" customHeight="1" x14ac:dyDescent="0.35">
      <c r="H165" s="15"/>
      <c r="I165" s="15"/>
    </row>
    <row r="166" spans="8:9" ht="14.25" customHeight="1" x14ac:dyDescent="0.35">
      <c r="H166" s="15"/>
      <c r="I166" s="15"/>
    </row>
    <row r="167" spans="8:9" ht="14.25" customHeight="1" x14ac:dyDescent="0.35">
      <c r="H167" s="15"/>
      <c r="I167" s="15"/>
    </row>
    <row r="168" spans="8:9" ht="14.25" customHeight="1" x14ac:dyDescent="0.35">
      <c r="H168" s="15"/>
      <c r="I168" s="15"/>
    </row>
    <row r="169" spans="8:9" ht="14.25" customHeight="1" x14ac:dyDescent="0.35">
      <c r="H169" s="15"/>
      <c r="I169" s="15"/>
    </row>
    <row r="170" spans="8:9" ht="14.25" customHeight="1" x14ac:dyDescent="0.35">
      <c r="H170" s="15"/>
      <c r="I170" s="15"/>
    </row>
    <row r="171" spans="8:9" ht="14.25" customHeight="1" x14ac:dyDescent="0.35">
      <c r="H171" s="15"/>
      <c r="I171" s="15"/>
    </row>
    <row r="172" spans="8:9" ht="14.25" customHeight="1" x14ac:dyDescent="0.35">
      <c r="H172" s="15"/>
      <c r="I172" s="15"/>
    </row>
    <row r="173" spans="8:9" ht="14.25" customHeight="1" x14ac:dyDescent="0.35">
      <c r="H173" s="15"/>
      <c r="I173" s="15"/>
    </row>
    <row r="174" spans="8:9" ht="14.25" customHeight="1" x14ac:dyDescent="0.35">
      <c r="H174" s="15"/>
      <c r="I174" s="15"/>
    </row>
    <row r="175" spans="8:9" ht="14.25" customHeight="1" x14ac:dyDescent="0.35">
      <c r="H175" s="15"/>
      <c r="I175" s="15"/>
    </row>
    <row r="176" spans="8:9" ht="14.25" customHeight="1" x14ac:dyDescent="0.35">
      <c r="H176" s="15"/>
      <c r="I176" s="15"/>
    </row>
    <row r="177" spans="8:9" ht="14.25" customHeight="1" x14ac:dyDescent="0.35">
      <c r="H177" s="15"/>
      <c r="I177" s="15"/>
    </row>
    <row r="178" spans="8:9" ht="14.25" customHeight="1" x14ac:dyDescent="0.35">
      <c r="H178" s="15"/>
      <c r="I178" s="15"/>
    </row>
    <row r="179" spans="8:9" ht="14.25" customHeight="1" x14ac:dyDescent="0.35">
      <c r="H179" s="15"/>
      <c r="I179" s="15"/>
    </row>
    <row r="180" spans="8:9" ht="14.25" customHeight="1" x14ac:dyDescent="0.35">
      <c r="H180" s="15"/>
      <c r="I180" s="15"/>
    </row>
    <row r="181" spans="8:9" ht="14.25" customHeight="1" x14ac:dyDescent="0.35">
      <c r="H181" s="15"/>
      <c r="I181" s="15"/>
    </row>
    <row r="182" spans="8:9" ht="14.25" customHeight="1" x14ac:dyDescent="0.35">
      <c r="H182" s="15"/>
      <c r="I182" s="15"/>
    </row>
    <row r="183" spans="8:9" ht="14.25" customHeight="1" x14ac:dyDescent="0.35">
      <c r="H183" s="15"/>
      <c r="I183" s="15"/>
    </row>
    <row r="184" spans="8:9" ht="14.25" customHeight="1" x14ac:dyDescent="0.35">
      <c r="H184" s="15"/>
      <c r="I184" s="15"/>
    </row>
    <row r="185" spans="8:9" ht="14.25" customHeight="1" x14ac:dyDescent="0.35">
      <c r="H185" s="15"/>
      <c r="I185" s="15"/>
    </row>
    <row r="186" spans="8:9" ht="14.25" customHeight="1" x14ac:dyDescent="0.35">
      <c r="H186" s="15"/>
      <c r="I186" s="15"/>
    </row>
    <row r="187" spans="8:9" ht="14.25" customHeight="1" x14ac:dyDescent="0.35">
      <c r="H187" s="15"/>
      <c r="I187" s="15"/>
    </row>
    <row r="188" spans="8:9" ht="14.25" customHeight="1" x14ac:dyDescent="0.35">
      <c r="H188" s="15"/>
      <c r="I188" s="15"/>
    </row>
    <row r="189" spans="8:9" ht="14.25" customHeight="1" x14ac:dyDescent="0.35">
      <c r="H189" s="15"/>
      <c r="I189" s="15"/>
    </row>
    <row r="190" spans="8:9" ht="14.25" customHeight="1" x14ac:dyDescent="0.35">
      <c r="H190" s="15"/>
      <c r="I190" s="15"/>
    </row>
    <row r="191" spans="8:9" ht="14.25" customHeight="1" x14ac:dyDescent="0.35">
      <c r="H191" s="15"/>
      <c r="I191" s="15"/>
    </row>
    <row r="192" spans="8:9" ht="14.25" customHeight="1" x14ac:dyDescent="0.35">
      <c r="H192" s="15"/>
      <c r="I192" s="15"/>
    </row>
    <row r="193" spans="8:9" ht="14.25" customHeight="1" x14ac:dyDescent="0.35">
      <c r="H193" s="15"/>
      <c r="I193" s="15"/>
    </row>
    <row r="194" spans="8:9" ht="14.25" customHeight="1" x14ac:dyDescent="0.35">
      <c r="H194" s="15"/>
      <c r="I194" s="15"/>
    </row>
    <row r="195" spans="8:9" ht="14.25" customHeight="1" x14ac:dyDescent="0.35">
      <c r="H195" s="15"/>
      <c r="I195" s="15"/>
    </row>
    <row r="196" spans="8:9" ht="14.25" customHeight="1" x14ac:dyDescent="0.35">
      <c r="H196" s="15"/>
      <c r="I196" s="15"/>
    </row>
    <row r="197" spans="8:9" ht="14.25" customHeight="1" x14ac:dyDescent="0.35">
      <c r="H197" s="15"/>
      <c r="I197" s="15"/>
    </row>
    <row r="198" spans="8:9" ht="14.25" customHeight="1" x14ac:dyDescent="0.35">
      <c r="H198" s="15"/>
      <c r="I198" s="15"/>
    </row>
    <row r="199" spans="8:9" ht="14.25" customHeight="1" x14ac:dyDescent="0.35">
      <c r="H199" s="15"/>
      <c r="I199" s="15"/>
    </row>
    <row r="200" spans="8:9" ht="14.25" customHeight="1" x14ac:dyDescent="0.35">
      <c r="H200" s="15"/>
      <c r="I200" s="15"/>
    </row>
    <row r="201" spans="8:9" ht="14.25" customHeight="1" x14ac:dyDescent="0.35">
      <c r="H201" s="15"/>
      <c r="I201" s="15"/>
    </row>
    <row r="202" spans="8:9" ht="14.25" customHeight="1" x14ac:dyDescent="0.35">
      <c r="H202" s="15"/>
      <c r="I202" s="15"/>
    </row>
    <row r="203" spans="8:9" ht="14.25" customHeight="1" x14ac:dyDescent="0.35">
      <c r="H203" s="15"/>
      <c r="I203" s="15"/>
    </row>
    <row r="204" spans="8:9" ht="14.25" customHeight="1" x14ac:dyDescent="0.35">
      <c r="H204" s="15"/>
      <c r="I204" s="15"/>
    </row>
    <row r="205" spans="8:9" ht="14.25" customHeight="1" x14ac:dyDescent="0.35">
      <c r="H205" s="15"/>
      <c r="I205" s="15"/>
    </row>
    <row r="206" spans="8:9" ht="14.25" customHeight="1" x14ac:dyDescent="0.35">
      <c r="H206" s="15"/>
      <c r="I206" s="15"/>
    </row>
    <row r="207" spans="8:9" ht="14.25" customHeight="1" x14ac:dyDescent="0.35">
      <c r="H207" s="15"/>
      <c r="I207" s="15"/>
    </row>
    <row r="208" spans="8:9" ht="14.25" customHeight="1" x14ac:dyDescent="0.35">
      <c r="H208" s="15"/>
      <c r="I208" s="15"/>
    </row>
    <row r="209" spans="8:9" ht="14.25" customHeight="1" x14ac:dyDescent="0.35">
      <c r="H209" s="15"/>
      <c r="I209" s="15"/>
    </row>
    <row r="210" spans="8:9" ht="14.25" customHeight="1" x14ac:dyDescent="0.35">
      <c r="H210" s="15"/>
      <c r="I210" s="15"/>
    </row>
    <row r="211" spans="8:9" ht="14.25" customHeight="1" x14ac:dyDescent="0.35">
      <c r="H211" s="15"/>
      <c r="I211" s="15"/>
    </row>
    <row r="212" spans="8:9" ht="14.25" customHeight="1" x14ac:dyDescent="0.35">
      <c r="H212" s="15"/>
      <c r="I212" s="15"/>
    </row>
    <row r="213" spans="8:9" ht="14.25" customHeight="1" x14ac:dyDescent="0.35">
      <c r="H213" s="15"/>
      <c r="I213" s="15"/>
    </row>
    <row r="214" spans="8:9" ht="14.25" customHeight="1" x14ac:dyDescent="0.35">
      <c r="H214" s="15"/>
      <c r="I214" s="15"/>
    </row>
    <row r="215" spans="8:9" ht="14.25" customHeight="1" x14ac:dyDescent="0.35">
      <c r="H215" s="15"/>
      <c r="I215" s="15"/>
    </row>
    <row r="216" spans="8:9" ht="14.25" customHeight="1" x14ac:dyDescent="0.35">
      <c r="H216" s="15"/>
      <c r="I216" s="15"/>
    </row>
    <row r="217" spans="8:9" ht="14.25" customHeight="1" x14ac:dyDescent="0.35">
      <c r="H217" s="15"/>
      <c r="I217" s="15"/>
    </row>
    <row r="218" spans="8:9" ht="14.25" customHeight="1" x14ac:dyDescent="0.35">
      <c r="H218" s="15"/>
      <c r="I218" s="15"/>
    </row>
    <row r="219" spans="8:9" ht="14.25" customHeight="1" x14ac:dyDescent="0.35">
      <c r="H219" s="15"/>
      <c r="I219" s="15"/>
    </row>
    <row r="220" spans="8:9" ht="14.25" customHeight="1" x14ac:dyDescent="0.35">
      <c r="H220" s="15"/>
      <c r="I220" s="15"/>
    </row>
    <row r="221" spans="8:9" ht="14.25" customHeight="1" x14ac:dyDescent="0.35">
      <c r="H221" s="15"/>
      <c r="I221" s="15"/>
    </row>
    <row r="222" spans="8:9" ht="14.25" customHeight="1" x14ac:dyDescent="0.35">
      <c r="H222" s="15"/>
      <c r="I222" s="15"/>
    </row>
    <row r="223" spans="8:9" ht="14.25" customHeight="1" x14ac:dyDescent="0.35">
      <c r="H223" s="15"/>
      <c r="I223" s="15"/>
    </row>
    <row r="224" spans="8:9" ht="14.25" customHeight="1" x14ac:dyDescent="0.35">
      <c r="H224" s="15"/>
      <c r="I224" s="15"/>
    </row>
    <row r="225" spans="8:9" ht="14.25" customHeight="1" x14ac:dyDescent="0.35">
      <c r="H225" s="15"/>
      <c r="I225" s="15"/>
    </row>
    <row r="226" spans="8:9" ht="14.25" customHeight="1" x14ac:dyDescent="0.35">
      <c r="H226" s="15"/>
      <c r="I226" s="15"/>
    </row>
    <row r="227" spans="8:9" ht="14.25" customHeight="1" x14ac:dyDescent="0.35">
      <c r="H227" s="15"/>
      <c r="I227" s="15"/>
    </row>
    <row r="228" spans="8:9" ht="14.25" customHeight="1" x14ac:dyDescent="0.35">
      <c r="H228" s="15"/>
      <c r="I228" s="15"/>
    </row>
    <row r="229" spans="8:9" ht="14.25" customHeight="1" x14ac:dyDescent="0.35">
      <c r="H229" s="15"/>
      <c r="I229" s="15"/>
    </row>
    <row r="230" spans="8:9" ht="14.25" customHeight="1" x14ac:dyDescent="0.35">
      <c r="H230" s="15"/>
      <c r="I230" s="15"/>
    </row>
    <row r="231" spans="8:9" ht="14.25" customHeight="1" x14ac:dyDescent="0.35">
      <c r="H231" s="15"/>
      <c r="I231" s="15"/>
    </row>
    <row r="232" spans="8:9" ht="14.25" customHeight="1" x14ac:dyDescent="0.35">
      <c r="H232" s="15"/>
      <c r="I232" s="15"/>
    </row>
    <row r="233" spans="8:9" ht="14.25" customHeight="1" x14ac:dyDescent="0.35">
      <c r="H233" s="15"/>
      <c r="I233" s="15"/>
    </row>
    <row r="234" spans="8:9" ht="14.25" customHeight="1" x14ac:dyDescent="0.35">
      <c r="H234" s="15"/>
      <c r="I234" s="15"/>
    </row>
    <row r="235" spans="8:9" ht="14.25" customHeight="1" x14ac:dyDescent="0.35">
      <c r="H235" s="15"/>
      <c r="I235" s="15"/>
    </row>
    <row r="236" spans="8:9" ht="14.25" customHeight="1" x14ac:dyDescent="0.35">
      <c r="H236" s="15"/>
      <c r="I236" s="15"/>
    </row>
    <row r="237" spans="8:9" ht="14.25" customHeight="1" x14ac:dyDescent="0.35">
      <c r="H237" s="15"/>
      <c r="I237" s="15"/>
    </row>
    <row r="238" spans="8:9" ht="14.25" customHeight="1" x14ac:dyDescent="0.35">
      <c r="H238" s="15"/>
      <c r="I238" s="15"/>
    </row>
    <row r="239" spans="8:9" ht="14.25" customHeight="1" x14ac:dyDescent="0.35">
      <c r="H239" s="15"/>
      <c r="I239" s="15"/>
    </row>
    <row r="240" spans="8:9" ht="14.25" customHeight="1" x14ac:dyDescent="0.35">
      <c r="H240" s="15"/>
      <c r="I240" s="15"/>
    </row>
    <row r="241" spans="8:9" ht="14.25" customHeight="1" x14ac:dyDescent="0.35">
      <c r="H241" s="15"/>
      <c r="I241" s="15"/>
    </row>
    <row r="242" spans="8:9" ht="14.25" customHeight="1" x14ac:dyDescent="0.35">
      <c r="H242" s="15"/>
      <c r="I242" s="15"/>
    </row>
    <row r="243" spans="8:9" ht="14.25" customHeight="1" x14ac:dyDescent="0.35">
      <c r="H243" s="15"/>
      <c r="I243" s="15"/>
    </row>
    <row r="244" spans="8:9" ht="14.25" customHeight="1" x14ac:dyDescent="0.35">
      <c r="H244" s="15"/>
      <c r="I244" s="15"/>
    </row>
    <row r="245" spans="8:9" ht="14.25" customHeight="1" x14ac:dyDescent="0.35">
      <c r="H245" s="15"/>
      <c r="I245" s="15"/>
    </row>
    <row r="246" spans="8:9" ht="14.25" customHeight="1" x14ac:dyDescent="0.35">
      <c r="H246" s="15"/>
      <c r="I246" s="15"/>
    </row>
    <row r="247" spans="8:9" ht="14.25" customHeight="1" x14ac:dyDescent="0.35">
      <c r="H247" s="15"/>
      <c r="I247" s="15"/>
    </row>
    <row r="248" spans="8:9" ht="14.25" customHeight="1" x14ac:dyDescent="0.35">
      <c r="H248" s="15"/>
      <c r="I248" s="15"/>
    </row>
    <row r="249" spans="8:9" ht="14.25" customHeight="1" x14ac:dyDescent="0.35">
      <c r="H249" s="15"/>
      <c r="I249" s="15"/>
    </row>
    <row r="250" spans="8:9" ht="14.25" customHeight="1" x14ac:dyDescent="0.35">
      <c r="H250" s="15"/>
      <c r="I250" s="15"/>
    </row>
    <row r="251" spans="8:9" ht="14.25" customHeight="1" x14ac:dyDescent="0.35">
      <c r="H251" s="15"/>
      <c r="I251" s="15"/>
    </row>
    <row r="252" spans="8:9" ht="14.25" customHeight="1" x14ac:dyDescent="0.35">
      <c r="H252" s="15"/>
      <c r="I252" s="15"/>
    </row>
    <row r="253" spans="8:9" ht="14.25" customHeight="1" x14ac:dyDescent="0.35">
      <c r="H253" s="15"/>
      <c r="I253" s="15"/>
    </row>
    <row r="254" spans="8:9" ht="14.25" customHeight="1" x14ac:dyDescent="0.35">
      <c r="H254" s="15"/>
      <c r="I254" s="15"/>
    </row>
    <row r="255" spans="8:9" ht="14.25" customHeight="1" x14ac:dyDescent="0.35">
      <c r="H255" s="15"/>
      <c r="I255" s="15"/>
    </row>
    <row r="256" spans="8:9" ht="14.25" customHeight="1" x14ac:dyDescent="0.35">
      <c r="H256" s="15"/>
      <c r="I256" s="15"/>
    </row>
    <row r="257" spans="8:9" ht="14.25" customHeight="1" x14ac:dyDescent="0.35">
      <c r="H257" s="15"/>
      <c r="I257" s="15"/>
    </row>
    <row r="258" spans="8:9" ht="14.25" customHeight="1" x14ac:dyDescent="0.35">
      <c r="H258" s="15"/>
      <c r="I258" s="15"/>
    </row>
    <row r="259" spans="8:9" ht="14.25" customHeight="1" x14ac:dyDescent="0.35">
      <c r="H259" s="15"/>
      <c r="I259" s="15"/>
    </row>
    <row r="260" spans="8:9" ht="14.25" customHeight="1" x14ac:dyDescent="0.35">
      <c r="H260" s="15"/>
      <c r="I260" s="15"/>
    </row>
    <row r="261" spans="8:9" ht="14.25" customHeight="1" x14ac:dyDescent="0.35">
      <c r="H261" s="15"/>
      <c r="I261" s="15"/>
    </row>
    <row r="262" spans="8:9" ht="14.25" customHeight="1" x14ac:dyDescent="0.35">
      <c r="H262" s="15"/>
      <c r="I262" s="15"/>
    </row>
    <row r="263" spans="8:9" ht="14.25" customHeight="1" x14ac:dyDescent="0.35">
      <c r="H263" s="15"/>
      <c r="I263" s="15"/>
    </row>
    <row r="264" spans="8:9" ht="14.25" customHeight="1" x14ac:dyDescent="0.35">
      <c r="H264" s="15"/>
      <c r="I264" s="15"/>
    </row>
    <row r="265" spans="8:9" ht="14.25" customHeight="1" x14ac:dyDescent="0.35">
      <c r="H265" s="15"/>
      <c r="I265" s="15"/>
    </row>
    <row r="266" spans="8:9" ht="14.25" customHeight="1" x14ac:dyDescent="0.35">
      <c r="H266" s="15"/>
      <c r="I266" s="15"/>
    </row>
    <row r="267" spans="8:9" ht="14.25" customHeight="1" x14ac:dyDescent="0.35">
      <c r="H267" s="15"/>
      <c r="I267" s="15"/>
    </row>
    <row r="268" spans="8:9" ht="14.25" customHeight="1" x14ac:dyDescent="0.35">
      <c r="H268" s="15"/>
      <c r="I268" s="15"/>
    </row>
    <row r="269" spans="8:9" ht="14.25" customHeight="1" x14ac:dyDescent="0.35">
      <c r="H269" s="15"/>
      <c r="I269" s="15"/>
    </row>
    <row r="270" spans="8:9" ht="14.25" customHeight="1" x14ac:dyDescent="0.35">
      <c r="H270" s="15"/>
      <c r="I270" s="15"/>
    </row>
    <row r="271" spans="8:9" ht="14.25" customHeight="1" x14ac:dyDescent="0.35">
      <c r="H271" s="15"/>
      <c r="I271" s="15"/>
    </row>
    <row r="272" spans="8:9" ht="14.25" customHeight="1" x14ac:dyDescent="0.35">
      <c r="H272" s="15"/>
      <c r="I272" s="15"/>
    </row>
    <row r="273" spans="8:9" ht="14.25" customHeight="1" x14ac:dyDescent="0.35">
      <c r="H273" s="15"/>
      <c r="I273" s="15"/>
    </row>
    <row r="274" spans="8:9" ht="14.25" customHeight="1" x14ac:dyDescent="0.35">
      <c r="H274" s="15"/>
      <c r="I274" s="15"/>
    </row>
    <row r="275" spans="8:9" ht="14.25" customHeight="1" x14ac:dyDescent="0.35">
      <c r="H275" s="15"/>
      <c r="I275" s="15"/>
    </row>
    <row r="276" spans="8:9" ht="14.25" customHeight="1" x14ac:dyDescent="0.35">
      <c r="H276" s="15"/>
      <c r="I276" s="15"/>
    </row>
    <row r="277" spans="8:9" ht="14.25" customHeight="1" x14ac:dyDescent="0.35">
      <c r="H277" s="15"/>
      <c r="I277" s="15"/>
    </row>
    <row r="278" spans="8:9" ht="14.25" customHeight="1" x14ac:dyDescent="0.35">
      <c r="H278" s="15"/>
      <c r="I278" s="15"/>
    </row>
    <row r="279" spans="8:9" ht="14.25" customHeight="1" x14ac:dyDescent="0.35">
      <c r="H279" s="15"/>
      <c r="I279" s="15"/>
    </row>
    <row r="280" spans="8:9" ht="14.25" customHeight="1" x14ac:dyDescent="0.35">
      <c r="H280" s="15"/>
      <c r="I280" s="15"/>
    </row>
    <row r="281" spans="8:9" ht="14.25" customHeight="1" x14ac:dyDescent="0.35">
      <c r="H281" s="15"/>
      <c r="I281" s="15"/>
    </row>
    <row r="282" spans="8:9" ht="14.25" customHeight="1" x14ac:dyDescent="0.35">
      <c r="H282" s="15"/>
      <c r="I282" s="15"/>
    </row>
    <row r="283" spans="8:9" ht="14.25" customHeight="1" x14ac:dyDescent="0.35">
      <c r="H283" s="15"/>
      <c r="I283" s="15"/>
    </row>
    <row r="284" spans="8:9" ht="14.25" customHeight="1" x14ac:dyDescent="0.35">
      <c r="H284" s="15"/>
      <c r="I284" s="15"/>
    </row>
    <row r="285" spans="8:9" ht="14.25" customHeight="1" x14ac:dyDescent="0.35">
      <c r="H285" s="15"/>
      <c r="I285" s="15"/>
    </row>
    <row r="286" spans="8:9" ht="14.25" customHeight="1" x14ac:dyDescent="0.35">
      <c r="H286" s="15"/>
      <c r="I286" s="15"/>
    </row>
    <row r="287" spans="8:9" ht="14.25" customHeight="1" x14ac:dyDescent="0.35">
      <c r="H287" s="15"/>
      <c r="I287" s="15"/>
    </row>
    <row r="288" spans="8:9" ht="14.25" customHeight="1" x14ac:dyDescent="0.35">
      <c r="H288" s="15"/>
      <c r="I288" s="15"/>
    </row>
    <row r="289" spans="8:9" ht="14.25" customHeight="1" x14ac:dyDescent="0.35">
      <c r="H289" s="15"/>
      <c r="I289" s="15"/>
    </row>
    <row r="290" spans="8:9" ht="14.25" customHeight="1" x14ac:dyDescent="0.35">
      <c r="H290" s="15"/>
      <c r="I290" s="15"/>
    </row>
    <row r="291" spans="8:9" ht="14.25" customHeight="1" x14ac:dyDescent="0.35">
      <c r="H291" s="15"/>
      <c r="I291" s="15"/>
    </row>
    <row r="292" spans="8:9" ht="14.25" customHeight="1" x14ac:dyDescent="0.35">
      <c r="H292" s="15"/>
      <c r="I292" s="15"/>
    </row>
    <row r="293" spans="8:9" ht="14.25" customHeight="1" x14ac:dyDescent="0.35">
      <c r="H293" s="15"/>
      <c r="I293" s="15"/>
    </row>
    <row r="294" spans="8:9" ht="14.25" customHeight="1" x14ac:dyDescent="0.35">
      <c r="H294" s="15"/>
      <c r="I294" s="15"/>
    </row>
    <row r="295" spans="8:9" ht="14.25" customHeight="1" x14ac:dyDescent="0.35">
      <c r="H295" s="15"/>
      <c r="I295" s="15"/>
    </row>
    <row r="296" spans="8:9" ht="14.25" customHeight="1" x14ac:dyDescent="0.35">
      <c r="H296" s="15"/>
      <c r="I296" s="15"/>
    </row>
    <row r="297" spans="8:9" ht="14.25" customHeight="1" x14ac:dyDescent="0.35">
      <c r="H297" s="15"/>
      <c r="I297" s="15"/>
    </row>
    <row r="298" spans="8:9" ht="14.25" customHeight="1" x14ac:dyDescent="0.35">
      <c r="H298" s="15"/>
      <c r="I298" s="15"/>
    </row>
    <row r="299" spans="8:9" ht="14.25" customHeight="1" x14ac:dyDescent="0.35">
      <c r="H299" s="15"/>
      <c r="I299" s="15"/>
    </row>
    <row r="300" spans="8:9" ht="14.25" customHeight="1" x14ac:dyDescent="0.35">
      <c r="H300" s="15"/>
      <c r="I300" s="15"/>
    </row>
    <row r="301" spans="8:9" ht="14.25" customHeight="1" x14ac:dyDescent="0.35">
      <c r="H301" s="15"/>
      <c r="I301" s="15"/>
    </row>
    <row r="302" spans="8:9" ht="14.25" customHeight="1" x14ac:dyDescent="0.35">
      <c r="H302" s="15"/>
      <c r="I302" s="15"/>
    </row>
    <row r="303" spans="8:9" ht="14.25" customHeight="1" x14ac:dyDescent="0.35">
      <c r="H303" s="15"/>
      <c r="I303" s="15"/>
    </row>
    <row r="304" spans="8:9" ht="14.25" customHeight="1" x14ac:dyDescent="0.35">
      <c r="H304" s="15"/>
      <c r="I304" s="15"/>
    </row>
    <row r="305" spans="8:9" ht="14.25" customHeight="1" x14ac:dyDescent="0.35">
      <c r="H305" s="15"/>
      <c r="I305" s="15"/>
    </row>
    <row r="306" spans="8:9" ht="14.25" customHeight="1" x14ac:dyDescent="0.35">
      <c r="H306" s="15"/>
      <c r="I306" s="15"/>
    </row>
    <row r="307" spans="8:9" ht="14.25" customHeight="1" x14ac:dyDescent="0.35">
      <c r="H307" s="15"/>
      <c r="I307" s="15"/>
    </row>
    <row r="308" spans="8:9" ht="14.25" customHeight="1" x14ac:dyDescent="0.35">
      <c r="H308" s="15"/>
      <c r="I308" s="15"/>
    </row>
    <row r="309" spans="8:9" ht="14.25" customHeight="1" x14ac:dyDescent="0.35">
      <c r="H309" s="15"/>
      <c r="I309" s="15"/>
    </row>
    <row r="310" spans="8:9" ht="14.25" customHeight="1" x14ac:dyDescent="0.35">
      <c r="H310" s="15"/>
      <c r="I310" s="15"/>
    </row>
    <row r="311" spans="8:9" ht="14.25" customHeight="1" x14ac:dyDescent="0.35">
      <c r="H311" s="15"/>
      <c r="I311" s="15"/>
    </row>
    <row r="312" spans="8:9" ht="14.25" customHeight="1" x14ac:dyDescent="0.35">
      <c r="H312" s="15"/>
      <c r="I312" s="15"/>
    </row>
    <row r="313" spans="8:9" ht="14.25" customHeight="1" x14ac:dyDescent="0.35">
      <c r="H313" s="15"/>
      <c r="I313" s="15"/>
    </row>
    <row r="314" spans="8:9" ht="14.25" customHeight="1" x14ac:dyDescent="0.35">
      <c r="H314" s="15"/>
      <c r="I314" s="15"/>
    </row>
    <row r="315" spans="8:9" ht="14.25" customHeight="1" x14ac:dyDescent="0.35">
      <c r="H315" s="15"/>
      <c r="I315" s="15"/>
    </row>
    <row r="316" spans="8:9" ht="14.25" customHeight="1" x14ac:dyDescent="0.35">
      <c r="H316" s="15"/>
      <c r="I316" s="15"/>
    </row>
    <row r="317" spans="8:9" ht="14.25" customHeight="1" x14ac:dyDescent="0.35">
      <c r="H317" s="15"/>
      <c r="I317" s="15"/>
    </row>
    <row r="318" spans="8:9" ht="14.25" customHeight="1" x14ac:dyDescent="0.35">
      <c r="H318" s="15"/>
      <c r="I318" s="15"/>
    </row>
    <row r="319" spans="8:9" ht="14.25" customHeight="1" x14ac:dyDescent="0.35">
      <c r="H319" s="15"/>
      <c r="I319" s="15"/>
    </row>
    <row r="320" spans="8:9" ht="14.25" customHeight="1" x14ac:dyDescent="0.35">
      <c r="H320" s="15"/>
      <c r="I320" s="15"/>
    </row>
    <row r="321" spans="8:9" ht="14.25" customHeight="1" x14ac:dyDescent="0.35">
      <c r="H321" s="15"/>
      <c r="I321" s="15"/>
    </row>
    <row r="322" spans="8:9" ht="14.25" customHeight="1" x14ac:dyDescent="0.35">
      <c r="H322" s="15"/>
      <c r="I322" s="15"/>
    </row>
    <row r="323" spans="8:9" ht="14.25" customHeight="1" x14ac:dyDescent="0.35">
      <c r="H323" s="15"/>
      <c r="I323" s="15"/>
    </row>
    <row r="324" spans="8:9" ht="14.25" customHeight="1" x14ac:dyDescent="0.35">
      <c r="H324" s="15"/>
      <c r="I324" s="15"/>
    </row>
    <row r="325" spans="8:9" ht="14.25" customHeight="1" x14ac:dyDescent="0.35">
      <c r="H325" s="15"/>
      <c r="I325" s="15"/>
    </row>
    <row r="326" spans="8:9" ht="14.25" customHeight="1" x14ac:dyDescent="0.35">
      <c r="H326" s="15"/>
      <c r="I326" s="15"/>
    </row>
    <row r="327" spans="8:9" ht="14.25" customHeight="1" x14ac:dyDescent="0.35">
      <c r="H327" s="15"/>
      <c r="I327" s="15"/>
    </row>
    <row r="328" spans="8:9" ht="14.25" customHeight="1" x14ac:dyDescent="0.35">
      <c r="H328" s="15"/>
      <c r="I328" s="15"/>
    </row>
    <row r="329" spans="8:9" ht="14.25" customHeight="1" x14ac:dyDescent="0.35">
      <c r="H329" s="15"/>
      <c r="I329" s="15"/>
    </row>
    <row r="330" spans="8:9" ht="14.25" customHeight="1" x14ac:dyDescent="0.35">
      <c r="H330" s="15"/>
      <c r="I330" s="15"/>
    </row>
    <row r="331" spans="8:9" ht="14.25" customHeight="1" x14ac:dyDescent="0.35">
      <c r="H331" s="15"/>
      <c r="I331" s="15"/>
    </row>
    <row r="332" spans="8:9" ht="14.25" customHeight="1" x14ac:dyDescent="0.35">
      <c r="H332" s="15"/>
      <c r="I332" s="15"/>
    </row>
    <row r="333" spans="8:9" ht="14.25" customHeight="1" x14ac:dyDescent="0.35">
      <c r="H333" s="15"/>
      <c r="I333" s="15"/>
    </row>
    <row r="334" spans="8:9" ht="14.25" customHeight="1" x14ac:dyDescent="0.35">
      <c r="H334" s="15"/>
      <c r="I334" s="15"/>
    </row>
    <row r="335" spans="8:9" ht="14.25" customHeight="1" x14ac:dyDescent="0.35">
      <c r="H335" s="15"/>
      <c r="I335" s="15"/>
    </row>
    <row r="336" spans="8:9" ht="14.25" customHeight="1" x14ac:dyDescent="0.35">
      <c r="H336" s="15"/>
      <c r="I336" s="15"/>
    </row>
    <row r="337" spans="8:9" ht="14.25" customHeight="1" x14ac:dyDescent="0.35">
      <c r="H337" s="15"/>
      <c r="I337" s="15"/>
    </row>
    <row r="338" spans="8:9" ht="14.25" customHeight="1" x14ac:dyDescent="0.35">
      <c r="H338" s="15"/>
      <c r="I338" s="15"/>
    </row>
    <row r="339" spans="8:9" ht="14.25" customHeight="1" x14ac:dyDescent="0.35">
      <c r="H339" s="15"/>
      <c r="I339" s="15"/>
    </row>
    <row r="340" spans="8:9" ht="14.25" customHeight="1" x14ac:dyDescent="0.35">
      <c r="H340" s="15"/>
      <c r="I340" s="15"/>
    </row>
    <row r="341" spans="8:9" ht="14.25" customHeight="1" x14ac:dyDescent="0.35">
      <c r="H341" s="15"/>
      <c r="I341" s="15"/>
    </row>
    <row r="342" spans="8:9" ht="14.25" customHeight="1" x14ac:dyDescent="0.35">
      <c r="H342" s="15"/>
      <c r="I342" s="15"/>
    </row>
    <row r="343" spans="8:9" ht="14.25" customHeight="1" x14ac:dyDescent="0.35">
      <c r="H343" s="15"/>
      <c r="I343" s="15"/>
    </row>
    <row r="344" spans="8:9" ht="14.25" customHeight="1" x14ac:dyDescent="0.35">
      <c r="H344" s="15"/>
      <c r="I344" s="15"/>
    </row>
    <row r="345" spans="8:9" ht="14.25" customHeight="1" x14ac:dyDescent="0.35">
      <c r="H345" s="15"/>
      <c r="I345" s="15"/>
    </row>
    <row r="346" spans="8:9" ht="14.25" customHeight="1" x14ac:dyDescent="0.35">
      <c r="H346" s="15"/>
      <c r="I346" s="15"/>
    </row>
    <row r="347" spans="8:9" ht="14.25" customHeight="1" x14ac:dyDescent="0.35">
      <c r="H347" s="15"/>
      <c r="I347" s="15"/>
    </row>
    <row r="348" spans="8:9" ht="14.25" customHeight="1" x14ac:dyDescent="0.35">
      <c r="H348" s="15"/>
      <c r="I348" s="15"/>
    </row>
    <row r="349" spans="8:9" ht="14.25" customHeight="1" x14ac:dyDescent="0.35">
      <c r="H349" s="15"/>
      <c r="I349" s="15"/>
    </row>
    <row r="350" spans="8:9" ht="14.25" customHeight="1" x14ac:dyDescent="0.35">
      <c r="H350" s="15"/>
      <c r="I350" s="15"/>
    </row>
    <row r="351" spans="8:9" ht="14.25" customHeight="1" x14ac:dyDescent="0.35">
      <c r="H351" s="15"/>
      <c r="I351" s="15"/>
    </row>
    <row r="352" spans="8:9" ht="14.25" customHeight="1" x14ac:dyDescent="0.35">
      <c r="H352" s="15"/>
      <c r="I352" s="15"/>
    </row>
    <row r="353" spans="8:9" ht="14.25" customHeight="1" x14ac:dyDescent="0.35">
      <c r="H353" s="15"/>
      <c r="I353" s="15"/>
    </row>
    <row r="354" spans="8:9" ht="14.25" customHeight="1" x14ac:dyDescent="0.35">
      <c r="H354" s="15"/>
      <c r="I354" s="15"/>
    </row>
    <row r="355" spans="8:9" ht="14.25" customHeight="1" x14ac:dyDescent="0.35">
      <c r="H355" s="15"/>
      <c r="I355" s="15"/>
    </row>
    <row r="356" spans="8:9" ht="14.25" customHeight="1" x14ac:dyDescent="0.35">
      <c r="H356" s="15"/>
      <c r="I356" s="15"/>
    </row>
    <row r="357" spans="8:9" ht="14.25" customHeight="1" x14ac:dyDescent="0.35">
      <c r="H357" s="15"/>
      <c r="I357" s="15"/>
    </row>
    <row r="358" spans="8:9" ht="14.25" customHeight="1" x14ac:dyDescent="0.35">
      <c r="H358" s="15"/>
      <c r="I358" s="15"/>
    </row>
    <row r="359" spans="8:9" ht="14.25" customHeight="1" x14ac:dyDescent="0.35">
      <c r="H359" s="15"/>
      <c r="I359" s="15"/>
    </row>
    <row r="360" spans="8:9" ht="14.25" customHeight="1" x14ac:dyDescent="0.35">
      <c r="H360" s="15"/>
      <c r="I360" s="15"/>
    </row>
    <row r="361" spans="8:9" ht="14.25" customHeight="1" x14ac:dyDescent="0.35">
      <c r="H361" s="15"/>
      <c r="I361" s="15"/>
    </row>
    <row r="362" spans="8:9" ht="14.25" customHeight="1" x14ac:dyDescent="0.35">
      <c r="H362" s="15"/>
      <c r="I362" s="15"/>
    </row>
    <row r="363" spans="8:9" ht="14.25" customHeight="1" x14ac:dyDescent="0.35">
      <c r="H363" s="15"/>
      <c r="I363" s="15"/>
    </row>
    <row r="364" spans="8:9" ht="14.25" customHeight="1" x14ac:dyDescent="0.35">
      <c r="H364" s="15"/>
      <c r="I364" s="15"/>
    </row>
    <row r="365" spans="8:9" ht="14.25" customHeight="1" x14ac:dyDescent="0.35">
      <c r="H365" s="15"/>
      <c r="I365" s="15"/>
    </row>
    <row r="366" spans="8:9" ht="14.25" customHeight="1" x14ac:dyDescent="0.35">
      <c r="H366" s="15"/>
      <c r="I366" s="15"/>
    </row>
    <row r="367" spans="8:9" ht="14.25" customHeight="1" x14ac:dyDescent="0.35">
      <c r="H367" s="15"/>
      <c r="I367" s="15"/>
    </row>
    <row r="368" spans="8:9" ht="14.25" customHeight="1" x14ac:dyDescent="0.35">
      <c r="H368" s="15"/>
      <c r="I368" s="15"/>
    </row>
    <row r="369" spans="8:9" ht="14.25" customHeight="1" x14ac:dyDescent="0.35">
      <c r="H369" s="15"/>
      <c r="I369" s="15"/>
    </row>
    <row r="370" spans="8:9" ht="14.25" customHeight="1" x14ac:dyDescent="0.35">
      <c r="H370" s="15"/>
      <c r="I370" s="15"/>
    </row>
    <row r="371" spans="8:9" ht="14.25" customHeight="1" x14ac:dyDescent="0.35">
      <c r="H371" s="15"/>
      <c r="I371" s="15"/>
    </row>
    <row r="372" spans="8:9" ht="14.25" customHeight="1" x14ac:dyDescent="0.35">
      <c r="H372" s="15"/>
      <c r="I372" s="15"/>
    </row>
    <row r="373" spans="8:9" ht="14.25" customHeight="1" x14ac:dyDescent="0.35">
      <c r="H373" s="15"/>
      <c r="I373" s="15"/>
    </row>
    <row r="374" spans="8:9" ht="14.25" customHeight="1" x14ac:dyDescent="0.35">
      <c r="H374" s="15"/>
      <c r="I374" s="15"/>
    </row>
    <row r="375" spans="8:9" ht="14.25" customHeight="1" x14ac:dyDescent="0.35">
      <c r="H375" s="15"/>
      <c r="I375" s="15"/>
    </row>
    <row r="376" spans="8:9" ht="14.25" customHeight="1" x14ac:dyDescent="0.35">
      <c r="H376" s="15"/>
      <c r="I376" s="15"/>
    </row>
    <row r="377" spans="8:9" ht="14.25" customHeight="1" x14ac:dyDescent="0.35">
      <c r="H377" s="15"/>
      <c r="I377" s="15"/>
    </row>
    <row r="378" spans="8:9" ht="14.25" customHeight="1" x14ac:dyDescent="0.35">
      <c r="H378" s="15"/>
      <c r="I378" s="15"/>
    </row>
    <row r="379" spans="8:9" ht="14.25" customHeight="1" x14ac:dyDescent="0.35">
      <c r="H379" s="15"/>
      <c r="I379" s="15"/>
    </row>
    <row r="380" spans="8:9" ht="14.25" customHeight="1" x14ac:dyDescent="0.35">
      <c r="H380" s="15"/>
      <c r="I380" s="15"/>
    </row>
    <row r="381" spans="8:9" ht="14.25" customHeight="1" x14ac:dyDescent="0.35">
      <c r="H381" s="15"/>
      <c r="I381" s="15"/>
    </row>
    <row r="382" spans="8:9" ht="14.25" customHeight="1" x14ac:dyDescent="0.35">
      <c r="H382" s="15"/>
      <c r="I382" s="15"/>
    </row>
    <row r="383" spans="8:9" ht="14.25" customHeight="1" x14ac:dyDescent="0.35">
      <c r="H383" s="15"/>
      <c r="I383" s="15"/>
    </row>
    <row r="384" spans="8:9" ht="14.25" customHeight="1" x14ac:dyDescent="0.35">
      <c r="H384" s="15"/>
      <c r="I384" s="15"/>
    </row>
    <row r="385" spans="8:9" ht="14.25" customHeight="1" x14ac:dyDescent="0.35">
      <c r="H385" s="15"/>
      <c r="I385" s="15"/>
    </row>
    <row r="386" spans="8:9" ht="14.25" customHeight="1" x14ac:dyDescent="0.35">
      <c r="H386" s="15"/>
      <c r="I386" s="15"/>
    </row>
    <row r="387" spans="8:9" ht="14.25" customHeight="1" x14ac:dyDescent="0.35">
      <c r="H387" s="15"/>
      <c r="I387" s="15"/>
    </row>
    <row r="388" spans="8:9" ht="14.25" customHeight="1" x14ac:dyDescent="0.35">
      <c r="H388" s="15"/>
      <c r="I388" s="15"/>
    </row>
    <row r="389" spans="8:9" ht="14.25" customHeight="1" x14ac:dyDescent="0.35">
      <c r="H389" s="15"/>
      <c r="I389" s="15"/>
    </row>
    <row r="390" spans="8:9" ht="14.25" customHeight="1" x14ac:dyDescent="0.35">
      <c r="H390" s="15"/>
      <c r="I390" s="15"/>
    </row>
    <row r="391" spans="8:9" ht="14.25" customHeight="1" x14ac:dyDescent="0.35">
      <c r="H391" s="15"/>
      <c r="I391" s="15"/>
    </row>
    <row r="392" spans="8:9" ht="14.25" customHeight="1" x14ac:dyDescent="0.35">
      <c r="H392" s="15"/>
      <c r="I392" s="15"/>
    </row>
    <row r="393" spans="8:9" ht="14.25" customHeight="1" x14ac:dyDescent="0.35">
      <c r="H393" s="15"/>
      <c r="I393" s="15"/>
    </row>
    <row r="394" spans="8:9" ht="14.25" customHeight="1" x14ac:dyDescent="0.35">
      <c r="H394" s="15"/>
      <c r="I394" s="15"/>
    </row>
    <row r="395" spans="8:9" ht="14.25" customHeight="1" x14ac:dyDescent="0.35">
      <c r="H395" s="15"/>
      <c r="I395" s="15"/>
    </row>
    <row r="396" spans="8:9" ht="14.25" customHeight="1" x14ac:dyDescent="0.35">
      <c r="H396" s="15"/>
      <c r="I396" s="15"/>
    </row>
    <row r="397" spans="8:9" ht="14.25" customHeight="1" x14ac:dyDescent="0.35">
      <c r="H397" s="15"/>
      <c r="I397" s="15"/>
    </row>
    <row r="398" spans="8:9" ht="14.25" customHeight="1" x14ac:dyDescent="0.35">
      <c r="H398" s="15"/>
      <c r="I398" s="15"/>
    </row>
    <row r="399" spans="8:9" ht="14.25" customHeight="1" x14ac:dyDescent="0.35">
      <c r="H399" s="15"/>
      <c r="I399" s="15"/>
    </row>
    <row r="400" spans="8:9" ht="14.25" customHeight="1" x14ac:dyDescent="0.35">
      <c r="H400" s="15"/>
      <c r="I400" s="15"/>
    </row>
    <row r="401" spans="8:9" ht="14.25" customHeight="1" x14ac:dyDescent="0.35">
      <c r="H401" s="15"/>
      <c r="I401" s="15"/>
    </row>
    <row r="402" spans="8:9" ht="14.25" customHeight="1" x14ac:dyDescent="0.35">
      <c r="H402" s="15"/>
      <c r="I402" s="15"/>
    </row>
    <row r="403" spans="8:9" ht="14.25" customHeight="1" x14ac:dyDescent="0.35">
      <c r="H403" s="15"/>
      <c r="I403" s="15"/>
    </row>
    <row r="404" spans="8:9" ht="14.25" customHeight="1" x14ac:dyDescent="0.35">
      <c r="H404" s="15"/>
      <c r="I404" s="15"/>
    </row>
    <row r="405" spans="8:9" ht="14.25" customHeight="1" x14ac:dyDescent="0.35">
      <c r="H405" s="15"/>
      <c r="I405" s="15"/>
    </row>
    <row r="406" spans="8:9" ht="14.25" customHeight="1" x14ac:dyDescent="0.35">
      <c r="H406" s="15"/>
      <c r="I406" s="15"/>
    </row>
    <row r="407" spans="8:9" ht="14.25" customHeight="1" x14ac:dyDescent="0.35">
      <c r="H407" s="15"/>
      <c r="I407" s="15"/>
    </row>
    <row r="408" spans="8:9" ht="14.25" customHeight="1" x14ac:dyDescent="0.35">
      <c r="H408" s="15"/>
      <c r="I408" s="15"/>
    </row>
    <row r="409" spans="8:9" ht="14.25" customHeight="1" x14ac:dyDescent="0.35">
      <c r="H409" s="15"/>
      <c r="I409" s="15"/>
    </row>
    <row r="410" spans="8:9" ht="14.25" customHeight="1" x14ac:dyDescent="0.35">
      <c r="H410" s="15"/>
      <c r="I410" s="15"/>
    </row>
    <row r="411" spans="8:9" ht="14.25" customHeight="1" x14ac:dyDescent="0.35">
      <c r="H411" s="15"/>
      <c r="I411" s="15"/>
    </row>
    <row r="412" spans="8:9" ht="14.25" customHeight="1" x14ac:dyDescent="0.35">
      <c r="H412" s="15"/>
      <c r="I412" s="15"/>
    </row>
    <row r="413" spans="8:9" ht="14.25" customHeight="1" x14ac:dyDescent="0.35">
      <c r="H413" s="15"/>
      <c r="I413" s="15"/>
    </row>
    <row r="414" spans="8:9" ht="14.25" customHeight="1" x14ac:dyDescent="0.35">
      <c r="H414" s="15"/>
      <c r="I414" s="15"/>
    </row>
    <row r="415" spans="8:9" ht="14.25" customHeight="1" x14ac:dyDescent="0.35">
      <c r="H415" s="15"/>
      <c r="I415" s="15"/>
    </row>
    <row r="416" spans="8:9" ht="14.25" customHeight="1" x14ac:dyDescent="0.35">
      <c r="H416" s="15"/>
      <c r="I416" s="15"/>
    </row>
    <row r="417" spans="8:9" ht="14.25" customHeight="1" x14ac:dyDescent="0.35">
      <c r="H417" s="15"/>
      <c r="I417" s="15"/>
    </row>
    <row r="418" spans="8:9" ht="14.25" customHeight="1" x14ac:dyDescent="0.35">
      <c r="H418" s="15"/>
      <c r="I418" s="15"/>
    </row>
    <row r="419" spans="8:9" ht="14.25" customHeight="1" x14ac:dyDescent="0.35">
      <c r="H419" s="15"/>
      <c r="I419" s="15"/>
    </row>
    <row r="420" spans="8:9" ht="14.25" customHeight="1" x14ac:dyDescent="0.35">
      <c r="H420" s="15"/>
      <c r="I420" s="15"/>
    </row>
    <row r="421" spans="8:9" ht="14.25" customHeight="1" x14ac:dyDescent="0.35">
      <c r="H421" s="15"/>
      <c r="I421" s="15"/>
    </row>
    <row r="422" spans="8:9" ht="14.25" customHeight="1" x14ac:dyDescent="0.35">
      <c r="H422" s="15"/>
      <c r="I422" s="15"/>
    </row>
    <row r="423" spans="8:9" ht="14.25" customHeight="1" x14ac:dyDescent="0.35">
      <c r="H423" s="15"/>
      <c r="I423" s="15"/>
    </row>
    <row r="424" spans="8:9" ht="14.25" customHeight="1" x14ac:dyDescent="0.35">
      <c r="H424" s="15"/>
      <c r="I424" s="15"/>
    </row>
    <row r="425" spans="8:9" ht="14.25" customHeight="1" x14ac:dyDescent="0.35">
      <c r="H425" s="15"/>
      <c r="I425" s="15"/>
    </row>
    <row r="426" spans="8:9" ht="14.25" customHeight="1" x14ac:dyDescent="0.35">
      <c r="H426" s="15"/>
      <c r="I426" s="15"/>
    </row>
    <row r="427" spans="8:9" ht="14.25" customHeight="1" x14ac:dyDescent="0.35">
      <c r="H427" s="15"/>
      <c r="I427" s="15"/>
    </row>
    <row r="428" spans="8:9" ht="14.25" customHeight="1" x14ac:dyDescent="0.35">
      <c r="H428" s="15"/>
      <c r="I428" s="15"/>
    </row>
    <row r="429" spans="8:9" ht="14.25" customHeight="1" x14ac:dyDescent="0.35">
      <c r="H429" s="15"/>
      <c r="I429" s="15"/>
    </row>
    <row r="430" spans="8:9" ht="14.25" customHeight="1" x14ac:dyDescent="0.35">
      <c r="H430" s="15"/>
      <c r="I430" s="15"/>
    </row>
    <row r="431" spans="8:9" ht="14.25" customHeight="1" x14ac:dyDescent="0.35">
      <c r="H431" s="15"/>
      <c r="I431" s="15"/>
    </row>
    <row r="432" spans="8:9" ht="14.25" customHeight="1" x14ac:dyDescent="0.35">
      <c r="H432" s="15"/>
      <c r="I432" s="15"/>
    </row>
    <row r="433" spans="8:9" ht="14.25" customHeight="1" x14ac:dyDescent="0.35">
      <c r="H433" s="15"/>
      <c r="I433" s="15"/>
    </row>
    <row r="434" spans="8:9" ht="14.25" customHeight="1" x14ac:dyDescent="0.35">
      <c r="H434" s="15"/>
      <c r="I434" s="15"/>
    </row>
    <row r="435" spans="8:9" ht="14.25" customHeight="1" x14ac:dyDescent="0.35">
      <c r="H435" s="15"/>
      <c r="I435" s="15"/>
    </row>
    <row r="436" spans="8:9" ht="14.25" customHeight="1" x14ac:dyDescent="0.35">
      <c r="H436" s="15"/>
      <c r="I436" s="15"/>
    </row>
    <row r="437" spans="8:9" ht="14.25" customHeight="1" x14ac:dyDescent="0.35">
      <c r="H437" s="15"/>
      <c r="I437" s="15"/>
    </row>
    <row r="438" spans="8:9" ht="14.25" customHeight="1" x14ac:dyDescent="0.35">
      <c r="H438" s="15"/>
      <c r="I438" s="15"/>
    </row>
    <row r="439" spans="8:9" ht="14.25" customHeight="1" x14ac:dyDescent="0.35">
      <c r="H439" s="15"/>
      <c r="I439" s="15"/>
    </row>
    <row r="440" spans="8:9" ht="14.25" customHeight="1" x14ac:dyDescent="0.35">
      <c r="H440" s="15"/>
      <c r="I440" s="15"/>
    </row>
    <row r="441" spans="8:9" ht="14.25" customHeight="1" x14ac:dyDescent="0.35">
      <c r="H441" s="15"/>
      <c r="I441" s="15"/>
    </row>
    <row r="442" spans="8:9" ht="14.25" customHeight="1" x14ac:dyDescent="0.35">
      <c r="H442" s="15"/>
      <c r="I442" s="15"/>
    </row>
    <row r="443" spans="8:9" ht="14.25" customHeight="1" x14ac:dyDescent="0.35">
      <c r="H443" s="15"/>
      <c r="I443" s="15"/>
    </row>
    <row r="444" spans="8:9" ht="14.25" customHeight="1" x14ac:dyDescent="0.35">
      <c r="H444" s="15"/>
      <c r="I444" s="15"/>
    </row>
    <row r="445" spans="8:9" ht="14.25" customHeight="1" x14ac:dyDescent="0.35">
      <c r="H445" s="15"/>
      <c r="I445" s="15"/>
    </row>
    <row r="446" spans="8:9" ht="14.25" customHeight="1" x14ac:dyDescent="0.35">
      <c r="H446" s="15"/>
      <c r="I446" s="15"/>
    </row>
    <row r="447" spans="8:9" ht="14.25" customHeight="1" x14ac:dyDescent="0.35">
      <c r="H447" s="15"/>
      <c r="I447" s="15"/>
    </row>
    <row r="448" spans="8:9" ht="14.25" customHeight="1" x14ac:dyDescent="0.35">
      <c r="H448" s="15"/>
      <c r="I448" s="15"/>
    </row>
    <row r="449" spans="8:9" ht="14.25" customHeight="1" x14ac:dyDescent="0.35">
      <c r="H449" s="15"/>
      <c r="I449" s="15"/>
    </row>
    <row r="450" spans="8:9" ht="14.25" customHeight="1" x14ac:dyDescent="0.35">
      <c r="H450" s="15"/>
      <c r="I450" s="15"/>
    </row>
    <row r="451" spans="8:9" ht="14.25" customHeight="1" x14ac:dyDescent="0.35">
      <c r="H451" s="15"/>
      <c r="I451" s="15"/>
    </row>
    <row r="452" spans="8:9" ht="14.25" customHeight="1" x14ac:dyDescent="0.35">
      <c r="H452" s="15"/>
      <c r="I452" s="15"/>
    </row>
    <row r="453" spans="8:9" ht="14.25" customHeight="1" x14ac:dyDescent="0.35">
      <c r="H453" s="15"/>
      <c r="I453" s="15"/>
    </row>
    <row r="454" spans="8:9" ht="14.25" customHeight="1" x14ac:dyDescent="0.35">
      <c r="H454" s="15"/>
      <c r="I454" s="15"/>
    </row>
    <row r="455" spans="8:9" ht="14.25" customHeight="1" x14ac:dyDescent="0.35">
      <c r="H455" s="15"/>
      <c r="I455" s="15"/>
    </row>
    <row r="456" spans="8:9" ht="14.25" customHeight="1" x14ac:dyDescent="0.35">
      <c r="H456" s="15"/>
      <c r="I456" s="15"/>
    </row>
    <row r="457" spans="8:9" ht="14.25" customHeight="1" x14ac:dyDescent="0.35">
      <c r="H457" s="15"/>
      <c r="I457" s="15"/>
    </row>
    <row r="458" spans="8:9" ht="14.25" customHeight="1" x14ac:dyDescent="0.35">
      <c r="H458" s="15"/>
      <c r="I458" s="15"/>
    </row>
    <row r="459" spans="8:9" ht="14.25" customHeight="1" x14ac:dyDescent="0.35">
      <c r="H459" s="15"/>
      <c r="I459" s="15"/>
    </row>
    <row r="460" spans="8:9" ht="14.25" customHeight="1" x14ac:dyDescent="0.35">
      <c r="H460" s="15"/>
      <c r="I460" s="15"/>
    </row>
    <row r="461" spans="8:9" ht="14.25" customHeight="1" x14ac:dyDescent="0.35">
      <c r="H461" s="15"/>
      <c r="I461" s="15"/>
    </row>
    <row r="462" spans="8:9" ht="14.25" customHeight="1" x14ac:dyDescent="0.35">
      <c r="H462" s="15"/>
      <c r="I462" s="15"/>
    </row>
    <row r="463" spans="8:9" ht="14.25" customHeight="1" x14ac:dyDescent="0.35">
      <c r="H463" s="15"/>
      <c r="I463" s="15"/>
    </row>
    <row r="464" spans="8:9" ht="14.25" customHeight="1" x14ac:dyDescent="0.35">
      <c r="H464" s="15"/>
      <c r="I464" s="15"/>
    </row>
    <row r="465" spans="8:9" ht="14.25" customHeight="1" x14ac:dyDescent="0.35">
      <c r="H465" s="15"/>
      <c r="I465" s="15"/>
    </row>
    <row r="466" spans="8:9" ht="14.25" customHeight="1" x14ac:dyDescent="0.35">
      <c r="H466" s="15"/>
      <c r="I466" s="15"/>
    </row>
    <row r="467" spans="8:9" ht="14.25" customHeight="1" x14ac:dyDescent="0.35">
      <c r="H467" s="15"/>
      <c r="I467" s="15"/>
    </row>
    <row r="468" spans="8:9" ht="14.25" customHeight="1" x14ac:dyDescent="0.35">
      <c r="H468" s="15"/>
      <c r="I468" s="15"/>
    </row>
    <row r="469" spans="8:9" ht="14.25" customHeight="1" x14ac:dyDescent="0.35">
      <c r="H469" s="15"/>
      <c r="I469" s="15"/>
    </row>
    <row r="470" spans="8:9" ht="14.25" customHeight="1" x14ac:dyDescent="0.35">
      <c r="H470" s="15"/>
      <c r="I470" s="15"/>
    </row>
    <row r="471" spans="8:9" ht="14.25" customHeight="1" x14ac:dyDescent="0.35">
      <c r="H471" s="15"/>
      <c r="I471" s="15"/>
    </row>
    <row r="472" spans="8:9" ht="14.25" customHeight="1" x14ac:dyDescent="0.35">
      <c r="H472" s="15"/>
      <c r="I472" s="15"/>
    </row>
    <row r="473" spans="8:9" ht="14.25" customHeight="1" x14ac:dyDescent="0.35">
      <c r="H473" s="15"/>
      <c r="I473" s="15"/>
    </row>
    <row r="474" spans="8:9" ht="14.25" customHeight="1" x14ac:dyDescent="0.35">
      <c r="H474" s="15"/>
      <c r="I474" s="15"/>
    </row>
    <row r="475" spans="8:9" ht="14.25" customHeight="1" x14ac:dyDescent="0.35">
      <c r="H475" s="15"/>
      <c r="I475" s="15"/>
    </row>
    <row r="476" spans="8:9" ht="14.25" customHeight="1" x14ac:dyDescent="0.35">
      <c r="H476" s="15"/>
      <c r="I476" s="15"/>
    </row>
    <row r="477" spans="8:9" ht="14.25" customHeight="1" x14ac:dyDescent="0.35">
      <c r="H477" s="15"/>
      <c r="I477" s="15"/>
    </row>
    <row r="478" spans="8:9" ht="14.25" customHeight="1" x14ac:dyDescent="0.35">
      <c r="H478" s="15"/>
      <c r="I478" s="15"/>
    </row>
    <row r="479" spans="8:9" ht="14.25" customHeight="1" x14ac:dyDescent="0.35">
      <c r="H479" s="15"/>
      <c r="I479" s="15"/>
    </row>
    <row r="480" spans="8:9" ht="14.25" customHeight="1" x14ac:dyDescent="0.35">
      <c r="H480" s="15"/>
      <c r="I480" s="15"/>
    </row>
    <row r="481" spans="8:9" ht="14.25" customHeight="1" x14ac:dyDescent="0.35">
      <c r="H481" s="15"/>
      <c r="I481" s="15"/>
    </row>
    <row r="482" spans="8:9" ht="14.25" customHeight="1" x14ac:dyDescent="0.35">
      <c r="H482" s="15"/>
      <c r="I482" s="15"/>
    </row>
    <row r="483" spans="8:9" ht="14.25" customHeight="1" x14ac:dyDescent="0.35">
      <c r="H483" s="15"/>
      <c r="I483" s="15"/>
    </row>
    <row r="484" spans="8:9" ht="14.25" customHeight="1" x14ac:dyDescent="0.35">
      <c r="H484" s="15"/>
      <c r="I484" s="15"/>
    </row>
    <row r="485" spans="8:9" ht="14.25" customHeight="1" x14ac:dyDescent="0.35">
      <c r="H485" s="15"/>
      <c r="I485" s="15"/>
    </row>
    <row r="486" spans="8:9" ht="14.25" customHeight="1" x14ac:dyDescent="0.35">
      <c r="H486" s="15"/>
      <c r="I486" s="15"/>
    </row>
    <row r="487" spans="8:9" ht="14.25" customHeight="1" x14ac:dyDescent="0.35">
      <c r="H487" s="15"/>
      <c r="I487" s="15"/>
    </row>
    <row r="488" spans="8:9" ht="14.25" customHeight="1" x14ac:dyDescent="0.35">
      <c r="H488" s="15"/>
      <c r="I488" s="15"/>
    </row>
    <row r="489" spans="8:9" ht="14.25" customHeight="1" x14ac:dyDescent="0.35">
      <c r="H489" s="15"/>
      <c r="I489" s="15"/>
    </row>
    <row r="490" spans="8:9" ht="14.25" customHeight="1" x14ac:dyDescent="0.35">
      <c r="H490" s="15"/>
      <c r="I490" s="15"/>
    </row>
    <row r="491" spans="8:9" ht="14.25" customHeight="1" x14ac:dyDescent="0.35">
      <c r="H491" s="15"/>
      <c r="I491" s="15"/>
    </row>
    <row r="492" spans="8:9" ht="14.25" customHeight="1" x14ac:dyDescent="0.35">
      <c r="H492" s="15"/>
      <c r="I492" s="15"/>
    </row>
    <row r="493" spans="8:9" ht="14.25" customHeight="1" x14ac:dyDescent="0.35">
      <c r="H493" s="15"/>
      <c r="I493" s="15"/>
    </row>
    <row r="494" spans="8:9" ht="14.25" customHeight="1" x14ac:dyDescent="0.35">
      <c r="H494" s="15"/>
      <c r="I494" s="15"/>
    </row>
    <row r="495" spans="8:9" ht="14.25" customHeight="1" x14ac:dyDescent="0.35">
      <c r="H495" s="15"/>
      <c r="I495" s="15"/>
    </row>
    <row r="496" spans="8:9" ht="14.25" customHeight="1" x14ac:dyDescent="0.35">
      <c r="H496" s="15"/>
      <c r="I496" s="15"/>
    </row>
    <row r="497" spans="8:9" ht="14.25" customHeight="1" x14ac:dyDescent="0.35">
      <c r="H497" s="15"/>
      <c r="I497" s="15"/>
    </row>
    <row r="498" spans="8:9" ht="14.25" customHeight="1" x14ac:dyDescent="0.35">
      <c r="H498" s="15"/>
      <c r="I498" s="15"/>
    </row>
    <row r="499" spans="8:9" ht="14.25" customHeight="1" x14ac:dyDescent="0.35">
      <c r="H499" s="15"/>
      <c r="I499" s="15"/>
    </row>
    <row r="500" spans="8:9" ht="14.25" customHeight="1" x14ac:dyDescent="0.35">
      <c r="H500" s="15"/>
      <c r="I500" s="15"/>
    </row>
    <row r="501" spans="8:9" ht="14.25" customHeight="1" x14ac:dyDescent="0.35">
      <c r="H501" s="15"/>
      <c r="I501" s="15"/>
    </row>
    <row r="502" spans="8:9" ht="14.25" customHeight="1" x14ac:dyDescent="0.35">
      <c r="H502" s="15"/>
      <c r="I502" s="15"/>
    </row>
    <row r="503" spans="8:9" ht="14.25" customHeight="1" x14ac:dyDescent="0.35">
      <c r="H503" s="15"/>
      <c r="I503" s="15"/>
    </row>
    <row r="504" spans="8:9" ht="14.25" customHeight="1" x14ac:dyDescent="0.35">
      <c r="H504" s="15"/>
      <c r="I504" s="15"/>
    </row>
    <row r="505" spans="8:9" ht="14.25" customHeight="1" x14ac:dyDescent="0.35">
      <c r="H505" s="15"/>
      <c r="I505" s="15"/>
    </row>
    <row r="506" spans="8:9" ht="14.25" customHeight="1" x14ac:dyDescent="0.35">
      <c r="H506" s="15"/>
      <c r="I506" s="15"/>
    </row>
    <row r="507" spans="8:9" ht="14.25" customHeight="1" x14ac:dyDescent="0.35">
      <c r="H507" s="15"/>
      <c r="I507" s="15"/>
    </row>
    <row r="508" spans="8:9" ht="14.25" customHeight="1" x14ac:dyDescent="0.35">
      <c r="H508" s="15"/>
      <c r="I508" s="15"/>
    </row>
    <row r="509" spans="8:9" ht="14.25" customHeight="1" x14ac:dyDescent="0.35">
      <c r="H509" s="15"/>
      <c r="I509" s="15"/>
    </row>
    <row r="510" spans="8:9" ht="14.25" customHeight="1" x14ac:dyDescent="0.35">
      <c r="H510" s="15"/>
      <c r="I510" s="15"/>
    </row>
    <row r="511" spans="8:9" ht="14.25" customHeight="1" x14ac:dyDescent="0.35">
      <c r="H511" s="15"/>
      <c r="I511" s="15"/>
    </row>
    <row r="512" spans="8:9" ht="14.25" customHeight="1" x14ac:dyDescent="0.35">
      <c r="H512" s="15"/>
      <c r="I512" s="15"/>
    </row>
    <row r="513" spans="8:9" ht="14.25" customHeight="1" x14ac:dyDescent="0.35">
      <c r="H513" s="15"/>
      <c r="I513" s="15"/>
    </row>
    <row r="514" spans="8:9" ht="14.25" customHeight="1" x14ac:dyDescent="0.35">
      <c r="H514" s="15"/>
      <c r="I514" s="15"/>
    </row>
    <row r="515" spans="8:9" ht="14.25" customHeight="1" x14ac:dyDescent="0.35">
      <c r="H515" s="15"/>
      <c r="I515" s="15"/>
    </row>
    <row r="516" spans="8:9" ht="14.25" customHeight="1" x14ac:dyDescent="0.35">
      <c r="H516" s="15"/>
      <c r="I516" s="15"/>
    </row>
    <row r="517" spans="8:9" ht="14.25" customHeight="1" x14ac:dyDescent="0.35">
      <c r="H517" s="15"/>
      <c r="I517" s="15"/>
    </row>
    <row r="518" spans="8:9" ht="14.25" customHeight="1" x14ac:dyDescent="0.35">
      <c r="H518" s="15"/>
      <c r="I518" s="15"/>
    </row>
    <row r="519" spans="8:9" ht="14.25" customHeight="1" x14ac:dyDescent="0.35">
      <c r="H519" s="15"/>
      <c r="I519" s="15"/>
    </row>
    <row r="520" spans="8:9" ht="14.25" customHeight="1" x14ac:dyDescent="0.35">
      <c r="H520" s="15"/>
      <c r="I520" s="15"/>
    </row>
    <row r="521" spans="8:9" ht="14.25" customHeight="1" x14ac:dyDescent="0.35">
      <c r="H521" s="15"/>
      <c r="I521" s="15"/>
    </row>
    <row r="522" spans="8:9" ht="14.25" customHeight="1" x14ac:dyDescent="0.35">
      <c r="H522" s="15"/>
      <c r="I522" s="15"/>
    </row>
    <row r="523" spans="8:9" ht="14.25" customHeight="1" x14ac:dyDescent="0.35">
      <c r="H523" s="15"/>
      <c r="I523" s="15"/>
    </row>
    <row r="524" spans="8:9" ht="14.25" customHeight="1" x14ac:dyDescent="0.35">
      <c r="H524" s="15"/>
      <c r="I524" s="15"/>
    </row>
    <row r="525" spans="8:9" ht="14.25" customHeight="1" x14ac:dyDescent="0.35">
      <c r="H525" s="15"/>
      <c r="I525" s="15"/>
    </row>
    <row r="526" spans="8:9" ht="14.25" customHeight="1" x14ac:dyDescent="0.35">
      <c r="H526" s="15"/>
      <c r="I526" s="15"/>
    </row>
    <row r="527" spans="8:9" ht="14.25" customHeight="1" x14ac:dyDescent="0.35">
      <c r="H527" s="15"/>
      <c r="I527" s="15"/>
    </row>
    <row r="528" spans="8:9" ht="14.25" customHeight="1" x14ac:dyDescent="0.35">
      <c r="H528" s="15"/>
      <c r="I528" s="15"/>
    </row>
    <row r="529" spans="8:9" ht="14.25" customHeight="1" x14ac:dyDescent="0.35">
      <c r="H529" s="15"/>
      <c r="I529" s="15"/>
    </row>
    <row r="530" spans="8:9" ht="14.25" customHeight="1" x14ac:dyDescent="0.35">
      <c r="H530" s="15"/>
      <c r="I530" s="15"/>
    </row>
    <row r="531" spans="8:9" ht="14.25" customHeight="1" x14ac:dyDescent="0.35">
      <c r="H531" s="15"/>
      <c r="I531" s="15"/>
    </row>
    <row r="532" spans="8:9" ht="14.25" customHeight="1" x14ac:dyDescent="0.35">
      <c r="H532" s="15"/>
      <c r="I532" s="15"/>
    </row>
    <row r="533" spans="8:9" ht="14.25" customHeight="1" x14ac:dyDescent="0.35">
      <c r="H533" s="15"/>
      <c r="I533" s="15"/>
    </row>
    <row r="534" spans="8:9" ht="14.25" customHeight="1" x14ac:dyDescent="0.35">
      <c r="H534" s="15"/>
      <c r="I534" s="15"/>
    </row>
    <row r="535" spans="8:9" ht="14.25" customHeight="1" x14ac:dyDescent="0.35">
      <c r="H535" s="15"/>
      <c r="I535" s="15"/>
    </row>
    <row r="536" spans="8:9" ht="14.25" customHeight="1" x14ac:dyDescent="0.35">
      <c r="H536" s="15"/>
      <c r="I536" s="15"/>
    </row>
    <row r="537" spans="8:9" ht="14.25" customHeight="1" x14ac:dyDescent="0.35">
      <c r="H537" s="15"/>
      <c r="I537" s="15"/>
    </row>
    <row r="538" spans="8:9" ht="14.25" customHeight="1" x14ac:dyDescent="0.35">
      <c r="H538" s="15"/>
      <c r="I538" s="15"/>
    </row>
    <row r="539" spans="8:9" ht="14.25" customHeight="1" x14ac:dyDescent="0.35">
      <c r="H539" s="15"/>
      <c r="I539" s="15"/>
    </row>
    <row r="540" spans="8:9" ht="14.25" customHeight="1" x14ac:dyDescent="0.35">
      <c r="H540" s="15"/>
      <c r="I540" s="15"/>
    </row>
    <row r="541" spans="8:9" ht="14.25" customHeight="1" x14ac:dyDescent="0.35">
      <c r="H541" s="15"/>
      <c r="I541" s="15"/>
    </row>
    <row r="542" spans="8:9" ht="14.25" customHeight="1" x14ac:dyDescent="0.35">
      <c r="H542" s="15"/>
      <c r="I542" s="15"/>
    </row>
    <row r="543" spans="8:9" ht="14.25" customHeight="1" x14ac:dyDescent="0.35">
      <c r="H543" s="15"/>
      <c r="I543" s="15"/>
    </row>
    <row r="544" spans="8:9" ht="14.25" customHeight="1" x14ac:dyDescent="0.35">
      <c r="H544" s="15"/>
      <c r="I544" s="15"/>
    </row>
    <row r="545" spans="8:9" ht="14.25" customHeight="1" x14ac:dyDescent="0.35">
      <c r="H545" s="15"/>
      <c r="I545" s="15"/>
    </row>
    <row r="546" spans="8:9" ht="14.25" customHeight="1" x14ac:dyDescent="0.35">
      <c r="H546" s="15"/>
      <c r="I546" s="15"/>
    </row>
    <row r="547" spans="8:9" ht="14.25" customHeight="1" x14ac:dyDescent="0.35">
      <c r="H547" s="15"/>
      <c r="I547" s="15"/>
    </row>
    <row r="548" spans="8:9" ht="14.25" customHeight="1" x14ac:dyDescent="0.35">
      <c r="H548" s="15"/>
      <c r="I548" s="15"/>
    </row>
    <row r="549" spans="8:9" ht="14.25" customHeight="1" x14ac:dyDescent="0.35">
      <c r="H549" s="15"/>
      <c r="I549" s="15"/>
    </row>
    <row r="550" spans="8:9" ht="14.25" customHeight="1" x14ac:dyDescent="0.35">
      <c r="H550" s="15"/>
      <c r="I550" s="15"/>
    </row>
    <row r="551" spans="8:9" ht="14.25" customHeight="1" x14ac:dyDescent="0.35">
      <c r="H551" s="15"/>
      <c r="I551" s="15"/>
    </row>
    <row r="552" spans="8:9" ht="14.25" customHeight="1" x14ac:dyDescent="0.35">
      <c r="H552" s="15"/>
      <c r="I552" s="15"/>
    </row>
    <row r="553" spans="8:9" ht="14.25" customHeight="1" x14ac:dyDescent="0.35">
      <c r="H553" s="15"/>
      <c r="I553" s="15"/>
    </row>
    <row r="554" spans="8:9" ht="14.25" customHeight="1" x14ac:dyDescent="0.35">
      <c r="H554" s="15"/>
      <c r="I554" s="15"/>
    </row>
    <row r="555" spans="8:9" ht="14.25" customHeight="1" x14ac:dyDescent="0.35">
      <c r="H555" s="15"/>
      <c r="I555" s="15"/>
    </row>
    <row r="556" spans="8:9" ht="14.25" customHeight="1" x14ac:dyDescent="0.35">
      <c r="H556" s="15"/>
      <c r="I556" s="15"/>
    </row>
    <row r="557" spans="8:9" ht="14.25" customHeight="1" x14ac:dyDescent="0.35">
      <c r="H557" s="15"/>
      <c r="I557" s="15"/>
    </row>
    <row r="558" spans="8:9" ht="14.25" customHeight="1" x14ac:dyDescent="0.35">
      <c r="H558" s="15"/>
      <c r="I558" s="15"/>
    </row>
    <row r="559" spans="8:9" ht="14.25" customHeight="1" x14ac:dyDescent="0.35">
      <c r="H559" s="15"/>
      <c r="I559" s="15"/>
    </row>
    <row r="560" spans="8:9" ht="14.25" customHeight="1" x14ac:dyDescent="0.35">
      <c r="H560" s="15"/>
      <c r="I560" s="15"/>
    </row>
    <row r="561" spans="8:9" ht="14.25" customHeight="1" x14ac:dyDescent="0.35">
      <c r="H561" s="15"/>
      <c r="I561" s="15"/>
    </row>
    <row r="562" spans="8:9" ht="14.25" customHeight="1" x14ac:dyDescent="0.35">
      <c r="H562" s="15"/>
      <c r="I562" s="15"/>
    </row>
    <row r="563" spans="8:9" ht="14.25" customHeight="1" x14ac:dyDescent="0.35">
      <c r="H563" s="15"/>
      <c r="I563" s="15"/>
    </row>
    <row r="564" spans="8:9" ht="14.25" customHeight="1" x14ac:dyDescent="0.35">
      <c r="H564" s="15"/>
      <c r="I564" s="15"/>
    </row>
    <row r="565" spans="8:9" ht="14.25" customHeight="1" x14ac:dyDescent="0.35">
      <c r="H565" s="15"/>
      <c r="I565" s="15"/>
    </row>
    <row r="566" spans="8:9" ht="14.25" customHeight="1" x14ac:dyDescent="0.35">
      <c r="H566" s="15"/>
      <c r="I566" s="15"/>
    </row>
    <row r="567" spans="8:9" ht="14.25" customHeight="1" x14ac:dyDescent="0.35">
      <c r="H567" s="15"/>
      <c r="I567" s="15"/>
    </row>
    <row r="568" spans="8:9" ht="14.25" customHeight="1" x14ac:dyDescent="0.35">
      <c r="H568" s="15"/>
      <c r="I568" s="15"/>
    </row>
    <row r="569" spans="8:9" ht="14.25" customHeight="1" x14ac:dyDescent="0.35">
      <c r="H569" s="15"/>
      <c r="I569" s="15"/>
    </row>
    <row r="570" spans="8:9" ht="14.25" customHeight="1" x14ac:dyDescent="0.35">
      <c r="H570" s="15"/>
      <c r="I570" s="15"/>
    </row>
    <row r="571" spans="8:9" ht="14.25" customHeight="1" x14ac:dyDescent="0.35">
      <c r="H571" s="15"/>
      <c r="I571" s="15"/>
    </row>
    <row r="572" spans="8:9" ht="14.25" customHeight="1" x14ac:dyDescent="0.35">
      <c r="H572" s="15"/>
      <c r="I572" s="15"/>
    </row>
    <row r="573" spans="8:9" ht="14.25" customHeight="1" x14ac:dyDescent="0.35">
      <c r="H573" s="15"/>
      <c r="I573" s="15"/>
    </row>
    <row r="574" spans="8:9" ht="14.25" customHeight="1" x14ac:dyDescent="0.35">
      <c r="H574" s="15"/>
      <c r="I574" s="15"/>
    </row>
    <row r="575" spans="8:9" ht="14.25" customHeight="1" x14ac:dyDescent="0.35">
      <c r="H575" s="15"/>
      <c r="I575" s="15"/>
    </row>
    <row r="576" spans="8:9" ht="14.25" customHeight="1" x14ac:dyDescent="0.35">
      <c r="H576" s="15"/>
      <c r="I576" s="15"/>
    </row>
    <row r="577" spans="8:9" ht="14.25" customHeight="1" x14ac:dyDescent="0.35">
      <c r="H577" s="15"/>
      <c r="I577" s="15"/>
    </row>
    <row r="578" spans="8:9" ht="14.25" customHeight="1" x14ac:dyDescent="0.35">
      <c r="H578" s="15"/>
      <c r="I578" s="15"/>
    </row>
    <row r="579" spans="8:9" ht="14.25" customHeight="1" x14ac:dyDescent="0.35">
      <c r="H579" s="15"/>
      <c r="I579" s="15"/>
    </row>
    <row r="580" spans="8:9" ht="14.25" customHeight="1" x14ac:dyDescent="0.35">
      <c r="H580" s="15"/>
      <c r="I580" s="15"/>
    </row>
    <row r="581" spans="8:9" ht="14.25" customHeight="1" x14ac:dyDescent="0.35">
      <c r="H581" s="15"/>
      <c r="I581" s="15"/>
    </row>
    <row r="582" spans="8:9" ht="14.25" customHeight="1" x14ac:dyDescent="0.35">
      <c r="H582" s="15"/>
      <c r="I582" s="15"/>
    </row>
    <row r="583" spans="8:9" ht="14.25" customHeight="1" x14ac:dyDescent="0.35">
      <c r="H583" s="15"/>
      <c r="I583" s="15"/>
    </row>
    <row r="584" spans="8:9" ht="14.25" customHeight="1" x14ac:dyDescent="0.35">
      <c r="H584" s="15"/>
      <c r="I584" s="15"/>
    </row>
    <row r="585" spans="8:9" ht="14.25" customHeight="1" x14ac:dyDescent="0.35">
      <c r="H585" s="15"/>
      <c r="I585" s="15"/>
    </row>
    <row r="586" spans="8:9" ht="14.25" customHeight="1" x14ac:dyDescent="0.35">
      <c r="H586" s="15"/>
      <c r="I586" s="15"/>
    </row>
    <row r="587" spans="8:9" ht="14.25" customHeight="1" x14ac:dyDescent="0.35">
      <c r="H587" s="15"/>
      <c r="I587" s="15"/>
    </row>
    <row r="588" spans="8:9" ht="14.25" customHeight="1" x14ac:dyDescent="0.35">
      <c r="H588" s="15"/>
      <c r="I588" s="15"/>
    </row>
    <row r="589" spans="8:9" ht="14.25" customHeight="1" x14ac:dyDescent="0.35">
      <c r="H589" s="15"/>
      <c r="I589" s="15"/>
    </row>
    <row r="590" spans="8:9" ht="14.25" customHeight="1" x14ac:dyDescent="0.35">
      <c r="H590" s="15"/>
      <c r="I590" s="15"/>
    </row>
    <row r="591" spans="8:9" ht="14.25" customHeight="1" x14ac:dyDescent="0.35">
      <c r="H591" s="15"/>
      <c r="I591" s="15"/>
    </row>
    <row r="592" spans="8:9" ht="14.25" customHeight="1" x14ac:dyDescent="0.35">
      <c r="H592" s="15"/>
      <c r="I592" s="15"/>
    </row>
    <row r="593" spans="8:9" ht="14.25" customHeight="1" x14ac:dyDescent="0.35">
      <c r="H593" s="15"/>
      <c r="I593" s="15"/>
    </row>
    <row r="594" spans="8:9" ht="14.25" customHeight="1" x14ac:dyDescent="0.35">
      <c r="H594" s="15"/>
      <c r="I594" s="15"/>
    </row>
    <row r="595" spans="8:9" ht="14.25" customHeight="1" x14ac:dyDescent="0.35">
      <c r="H595" s="15"/>
      <c r="I595" s="15"/>
    </row>
    <row r="596" spans="8:9" ht="14.25" customHeight="1" x14ac:dyDescent="0.35">
      <c r="H596" s="15"/>
      <c r="I596" s="15"/>
    </row>
    <row r="597" spans="8:9" ht="14.25" customHeight="1" x14ac:dyDescent="0.35">
      <c r="H597" s="15"/>
      <c r="I597" s="15"/>
    </row>
    <row r="598" spans="8:9" ht="14.25" customHeight="1" x14ac:dyDescent="0.35">
      <c r="H598" s="15"/>
      <c r="I598" s="15"/>
    </row>
    <row r="599" spans="8:9" ht="14.25" customHeight="1" x14ac:dyDescent="0.35">
      <c r="H599" s="15"/>
      <c r="I599" s="15"/>
    </row>
    <row r="600" spans="8:9" ht="14.25" customHeight="1" x14ac:dyDescent="0.35">
      <c r="H600" s="15"/>
      <c r="I600" s="15"/>
    </row>
    <row r="601" spans="8:9" ht="14.25" customHeight="1" x14ac:dyDescent="0.35">
      <c r="H601" s="15"/>
      <c r="I601" s="15"/>
    </row>
    <row r="602" spans="8:9" ht="14.25" customHeight="1" x14ac:dyDescent="0.35">
      <c r="H602" s="15"/>
      <c r="I602" s="15"/>
    </row>
    <row r="603" spans="8:9" ht="14.25" customHeight="1" x14ac:dyDescent="0.35">
      <c r="H603" s="15"/>
      <c r="I603" s="15"/>
    </row>
    <row r="604" spans="8:9" ht="14.25" customHeight="1" x14ac:dyDescent="0.35">
      <c r="H604" s="15"/>
      <c r="I604" s="15"/>
    </row>
    <row r="605" spans="8:9" ht="14.25" customHeight="1" x14ac:dyDescent="0.35">
      <c r="H605" s="15"/>
      <c r="I605" s="15"/>
    </row>
    <row r="606" spans="8:9" ht="14.25" customHeight="1" x14ac:dyDescent="0.35">
      <c r="H606" s="15"/>
      <c r="I606" s="15"/>
    </row>
    <row r="607" spans="8:9" ht="14.25" customHeight="1" x14ac:dyDescent="0.35">
      <c r="H607" s="15"/>
      <c r="I607" s="15"/>
    </row>
    <row r="608" spans="8:9" ht="14.25" customHeight="1" x14ac:dyDescent="0.35">
      <c r="H608" s="15"/>
      <c r="I608" s="15"/>
    </row>
    <row r="609" spans="8:9" ht="14.25" customHeight="1" x14ac:dyDescent="0.35">
      <c r="H609" s="15"/>
      <c r="I609" s="15"/>
    </row>
    <row r="610" spans="8:9" ht="14.25" customHeight="1" x14ac:dyDescent="0.35">
      <c r="H610" s="15"/>
      <c r="I610" s="15"/>
    </row>
    <row r="611" spans="8:9" ht="14.25" customHeight="1" x14ac:dyDescent="0.35">
      <c r="H611" s="15"/>
      <c r="I611" s="15"/>
    </row>
    <row r="612" spans="8:9" ht="14.25" customHeight="1" x14ac:dyDescent="0.35">
      <c r="H612" s="15"/>
      <c r="I612" s="15"/>
    </row>
    <row r="613" spans="8:9" ht="14.25" customHeight="1" x14ac:dyDescent="0.35">
      <c r="H613" s="15"/>
      <c r="I613" s="15"/>
    </row>
    <row r="614" spans="8:9" ht="14.25" customHeight="1" x14ac:dyDescent="0.35">
      <c r="H614" s="15"/>
      <c r="I614" s="15"/>
    </row>
    <row r="615" spans="8:9" ht="14.25" customHeight="1" x14ac:dyDescent="0.35">
      <c r="H615" s="15"/>
      <c r="I615" s="15"/>
    </row>
    <row r="616" spans="8:9" ht="14.25" customHeight="1" x14ac:dyDescent="0.35">
      <c r="H616" s="15"/>
      <c r="I616" s="15"/>
    </row>
    <row r="617" spans="8:9" ht="14.25" customHeight="1" x14ac:dyDescent="0.35">
      <c r="H617" s="15"/>
      <c r="I617" s="15"/>
    </row>
    <row r="618" spans="8:9" ht="14.25" customHeight="1" x14ac:dyDescent="0.35">
      <c r="H618" s="15"/>
      <c r="I618" s="15"/>
    </row>
    <row r="619" spans="8:9" ht="14.25" customHeight="1" x14ac:dyDescent="0.35">
      <c r="H619" s="15"/>
      <c r="I619" s="15"/>
    </row>
    <row r="620" spans="8:9" ht="14.25" customHeight="1" x14ac:dyDescent="0.35">
      <c r="H620" s="15"/>
      <c r="I620" s="15"/>
    </row>
    <row r="621" spans="8:9" ht="14.25" customHeight="1" x14ac:dyDescent="0.35">
      <c r="H621" s="15"/>
      <c r="I621" s="15"/>
    </row>
    <row r="622" spans="8:9" ht="14.25" customHeight="1" x14ac:dyDescent="0.35">
      <c r="H622" s="15"/>
      <c r="I622" s="15"/>
    </row>
    <row r="623" spans="8:9" ht="14.25" customHeight="1" x14ac:dyDescent="0.35">
      <c r="H623" s="15"/>
      <c r="I623" s="15"/>
    </row>
    <row r="624" spans="8:9" ht="14.25" customHeight="1" x14ac:dyDescent="0.35">
      <c r="H624" s="15"/>
      <c r="I624" s="15"/>
    </row>
    <row r="625" spans="8:9" ht="14.25" customHeight="1" x14ac:dyDescent="0.35">
      <c r="H625" s="15"/>
      <c r="I625" s="15"/>
    </row>
    <row r="626" spans="8:9" ht="14.25" customHeight="1" x14ac:dyDescent="0.35">
      <c r="H626" s="15"/>
      <c r="I626" s="15"/>
    </row>
    <row r="627" spans="8:9" ht="14.25" customHeight="1" x14ac:dyDescent="0.35">
      <c r="H627" s="15"/>
      <c r="I627" s="15"/>
    </row>
    <row r="628" spans="8:9" ht="14.25" customHeight="1" x14ac:dyDescent="0.35">
      <c r="H628" s="15"/>
      <c r="I628" s="15"/>
    </row>
    <row r="629" spans="8:9" ht="14.25" customHeight="1" x14ac:dyDescent="0.35">
      <c r="H629" s="15"/>
      <c r="I629" s="15"/>
    </row>
    <row r="630" spans="8:9" ht="14.25" customHeight="1" x14ac:dyDescent="0.35">
      <c r="H630" s="15"/>
      <c r="I630" s="15"/>
    </row>
    <row r="631" spans="8:9" ht="14.25" customHeight="1" x14ac:dyDescent="0.35">
      <c r="H631" s="15"/>
      <c r="I631" s="15"/>
    </row>
    <row r="632" spans="8:9" ht="14.25" customHeight="1" x14ac:dyDescent="0.35">
      <c r="H632" s="15"/>
      <c r="I632" s="15"/>
    </row>
    <row r="633" spans="8:9" ht="14.25" customHeight="1" x14ac:dyDescent="0.35">
      <c r="H633" s="15"/>
      <c r="I633" s="15"/>
    </row>
    <row r="634" spans="8:9" ht="14.25" customHeight="1" x14ac:dyDescent="0.35">
      <c r="H634" s="15"/>
      <c r="I634" s="15"/>
    </row>
    <row r="635" spans="8:9" ht="14.25" customHeight="1" x14ac:dyDescent="0.35">
      <c r="H635" s="15"/>
      <c r="I635" s="15"/>
    </row>
    <row r="636" spans="8:9" ht="14.25" customHeight="1" x14ac:dyDescent="0.35">
      <c r="H636" s="15"/>
      <c r="I636" s="15"/>
    </row>
    <row r="637" spans="8:9" ht="14.25" customHeight="1" x14ac:dyDescent="0.35">
      <c r="H637" s="15"/>
      <c r="I637" s="15"/>
    </row>
    <row r="638" spans="8:9" ht="14.25" customHeight="1" x14ac:dyDescent="0.35">
      <c r="H638" s="15"/>
      <c r="I638" s="15"/>
    </row>
    <row r="639" spans="8:9" ht="14.25" customHeight="1" x14ac:dyDescent="0.35">
      <c r="H639" s="15"/>
      <c r="I639" s="15"/>
    </row>
    <row r="640" spans="8:9" ht="14.25" customHeight="1" x14ac:dyDescent="0.35">
      <c r="H640" s="15"/>
      <c r="I640" s="15"/>
    </row>
    <row r="641" spans="8:9" ht="14.25" customHeight="1" x14ac:dyDescent="0.35">
      <c r="H641" s="15"/>
      <c r="I641" s="15"/>
    </row>
    <row r="642" spans="8:9" ht="14.25" customHeight="1" x14ac:dyDescent="0.35">
      <c r="H642" s="15"/>
      <c r="I642" s="15"/>
    </row>
    <row r="643" spans="8:9" ht="14.25" customHeight="1" x14ac:dyDescent="0.35">
      <c r="H643" s="15"/>
      <c r="I643" s="15"/>
    </row>
    <row r="644" spans="8:9" ht="14.25" customHeight="1" x14ac:dyDescent="0.35">
      <c r="H644" s="15"/>
      <c r="I644" s="15"/>
    </row>
    <row r="645" spans="8:9" ht="14.25" customHeight="1" x14ac:dyDescent="0.35">
      <c r="H645" s="15"/>
      <c r="I645" s="15"/>
    </row>
    <row r="646" spans="8:9" ht="14.25" customHeight="1" x14ac:dyDescent="0.35">
      <c r="H646" s="15"/>
      <c r="I646" s="15"/>
    </row>
    <row r="647" spans="8:9" ht="14.25" customHeight="1" x14ac:dyDescent="0.35">
      <c r="H647" s="15"/>
      <c r="I647" s="15"/>
    </row>
    <row r="648" spans="8:9" ht="14.25" customHeight="1" x14ac:dyDescent="0.35">
      <c r="H648" s="15"/>
      <c r="I648" s="15"/>
    </row>
    <row r="649" spans="8:9" ht="14.25" customHeight="1" x14ac:dyDescent="0.35">
      <c r="H649" s="15"/>
      <c r="I649" s="15"/>
    </row>
    <row r="650" spans="8:9" ht="14.25" customHeight="1" x14ac:dyDescent="0.35">
      <c r="H650" s="15"/>
      <c r="I650" s="15"/>
    </row>
    <row r="651" spans="8:9" ht="14.25" customHeight="1" x14ac:dyDescent="0.35">
      <c r="H651" s="15"/>
      <c r="I651" s="15"/>
    </row>
    <row r="652" spans="8:9" ht="14.25" customHeight="1" x14ac:dyDescent="0.35">
      <c r="H652" s="15"/>
      <c r="I652" s="15"/>
    </row>
    <row r="653" spans="8:9" ht="14.25" customHeight="1" x14ac:dyDescent="0.35">
      <c r="H653" s="15"/>
      <c r="I653" s="15"/>
    </row>
    <row r="654" spans="8:9" ht="14.25" customHeight="1" x14ac:dyDescent="0.35">
      <c r="H654" s="15"/>
      <c r="I654" s="15"/>
    </row>
    <row r="655" spans="8:9" ht="14.25" customHeight="1" x14ac:dyDescent="0.35">
      <c r="H655" s="15"/>
      <c r="I655" s="15"/>
    </row>
    <row r="656" spans="8:9" ht="14.25" customHeight="1" x14ac:dyDescent="0.35">
      <c r="H656" s="15"/>
      <c r="I656" s="15"/>
    </row>
    <row r="657" spans="8:9" ht="14.25" customHeight="1" x14ac:dyDescent="0.35">
      <c r="H657" s="15"/>
      <c r="I657" s="15"/>
    </row>
    <row r="658" spans="8:9" ht="14.25" customHeight="1" x14ac:dyDescent="0.35">
      <c r="H658" s="15"/>
      <c r="I658" s="15"/>
    </row>
    <row r="659" spans="8:9" ht="14.25" customHeight="1" x14ac:dyDescent="0.35">
      <c r="H659" s="15"/>
      <c r="I659" s="15"/>
    </row>
    <row r="660" spans="8:9" ht="14.25" customHeight="1" x14ac:dyDescent="0.35">
      <c r="H660" s="15"/>
      <c r="I660" s="15"/>
    </row>
    <row r="661" spans="8:9" ht="14.25" customHeight="1" x14ac:dyDescent="0.35">
      <c r="H661" s="15"/>
      <c r="I661" s="15"/>
    </row>
    <row r="662" spans="8:9" ht="14.25" customHeight="1" x14ac:dyDescent="0.35">
      <c r="H662" s="15"/>
      <c r="I662" s="15"/>
    </row>
    <row r="663" spans="8:9" ht="14.25" customHeight="1" x14ac:dyDescent="0.35">
      <c r="H663" s="15"/>
      <c r="I663" s="15"/>
    </row>
    <row r="664" spans="8:9" ht="14.25" customHeight="1" x14ac:dyDescent="0.35">
      <c r="H664" s="15"/>
      <c r="I664" s="15"/>
    </row>
    <row r="665" spans="8:9" ht="14.25" customHeight="1" x14ac:dyDescent="0.35">
      <c r="H665" s="15"/>
      <c r="I665" s="15"/>
    </row>
    <row r="666" spans="8:9" ht="14.25" customHeight="1" x14ac:dyDescent="0.35">
      <c r="H666" s="15"/>
      <c r="I666" s="15"/>
    </row>
    <row r="667" spans="8:9" ht="14.25" customHeight="1" x14ac:dyDescent="0.35">
      <c r="H667" s="15"/>
      <c r="I667" s="15"/>
    </row>
    <row r="668" spans="8:9" ht="14.25" customHeight="1" x14ac:dyDescent="0.35">
      <c r="H668" s="15"/>
      <c r="I668" s="15"/>
    </row>
    <row r="669" spans="8:9" ht="14.25" customHeight="1" x14ac:dyDescent="0.35">
      <c r="H669" s="15"/>
      <c r="I669" s="15"/>
    </row>
    <row r="670" spans="8:9" ht="14.25" customHeight="1" x14ac:dyDescent="0.35">
      <c r="H670" s="15"/>
      <c r="I670" s="15"/>
    </row>
    <row r="671" spans="8:9" ht="14.25" customHeight="1" x14ac:dyDescent="0.35">
      <c r="H671" s="15"/>
      <c r="I671" s="15"/>
    </row>
    <row r="672" spans="8:9" ht="14.25" customHeight="1" x14ac:dyDescent="0.35">
      <c r="H672" s="15"/>
      <c r="I672" s="15"/>
    </row>
    <row r="673" spans="8:9" ht="14.25" customHeight="1" x14ac:dyDescent="0.35">
      <c r="H673" s="15"/>
      <c r="I673" s="15"/>
    </row>
    <row r="674" spans="8:9" ht="14.25" customHeight="1" x14ac:dyDescent="0.35">
      <c r="H674" s="15"/>
      <c r="I674" s="15"/>
    </row>
    <row r="675" spans="8:9" ht="14.25" customHeight="1" x14ac:dyDescent="0.35">
      <c r="H675" s="15"/>
      <c r="I675" s="15"/>
    </row>
    <row r="676" spans="8:9" ht="14.25" customHeight="1" x14ac:dyDescent="0.35">
      <c r="H676" s="15"/>
      <c r="I676" s="15"/>
    </row>
    <row r="677" spans="8:9" ht="14.25" customHeight="1" x14ac:dyDescent="0.35">
      <c r="H677" s="15"/>
      <c r="I677" s="15"/>
    </row>
    <row r="678" spans="8:9" ht="14.25" customHeight="1" x14ac:dyDescent="0.35">
      <c r="H678" s="15"/>
      <c r="I678" s="15"/>
    </row>
    <row r="679" spans="8:9" ht="14.25" customHeight="1" x14ac:dyDescent="0.35">
      <c r="H679" s="15"/>
      <c r="I679" s="15"/>
    </row>
    <row r="680" spans="8:9" ht="14.25" customHeight="1" x14ac:dyDescent="0.35">
      <c r="H680" s="15"/>
      <c r="I680" s="15"/>
    </row>
    <row r="681" spans="8:9" ht="14.25" customHeight="1" x14ac:dyDescent="0.35">
      <c r="H681" s="15"/>
      <c r="I681" s="15"/>
    </row>
    <row r="682" spans="8:9" ht="14.25" customHeight="1" x14ac:dyDescent="0.35">
      <c r="H682" s="15"/>
      <c r="I682" s="15"/>
    </row>
    <row r="683" spans="8:9" ht="14.25" customHeight="1" x14ac:dyDescent="0.35">
      <c r="H683" s="15"/>
      <c r="I683" s="15"/>
    </row>
    <row r="684" spans="8:9" ht="14.25" customHeight="1" x14ac:dyDescent="0.35">
      <c r="H684" s="15"/>
      <c r="I684" s="15"/>
    </row>
    <row r="685" spans="8:9" ht="14.25" customHeight="1" x14ac:dyDescent="0.35">
      <c r="H685" s="15"/>
      <c r="I685" s="15"/>
    </row>
    <row r="686" spans="8:9" ht="14.25" customHeight="1" x14ac:dyDescent="0.35">
      <c r="H686" s="15"/>
      <c r="I686" s="15"/>
    </row>
    <row r="687" spans="8:9" ht="14.25" customHeight="1" x14ac:dyDescent="0.35">
      <c r="H687" s="15"/>
      <c r="I687" s="15"/>
    </row>
    <row r="688" spans="8:9" ht="14.25" customHeight="1" x14ac:dyDescent="0.35">
      <c r="H688" s="15"/>
      <c r="I688" s="15"/>
    </row>
    <row r="689" spans="8:9" ht="14.25" customHeight="1" x14ac:dyDescent="0.35">
      <c r="H689" s="15"/>
      <c r="I689" s="15"/>
    </row>
    <row r="690" spans="8:9" ht="14.25" customHeight="1" x14ac:dyDescent="0.35">
      <c r="H690" s="15"/>
      <c r="I690" s="15"/>
    </row>
    <row r="691" spans="8:9" ht="14.25" customHeight="1" x14ac:dyDescent="0.35">
      <c r="H691" s="15"/>
      <c r="I691" s="15"/>
    </row>
    <row r="692" spans="8:9" ht="14.25" customHeight="1" x14ac:dyDescent="0.35">
      <c r="H692" s="15"/>
      <c r="I692" s="15"/>
    </row>
    <row r="693" spans="8:9" ht="14.25" customHeight="1" x14ac:dyDescent="0.35">
      <c r="H693" s="15"/>
      <c r="I693" s="15"/>
    </row>
    <row r="694" spans="8:9" ht="14.25" customHeight="1" x14ac:dyDescent="0.35">
      <c r="H694" s="15"/>
      <c r="I694" s="15"/>
    </row>
    <row r="695" spans="8:9" ht="14.25" customHeight="1" x14ac:dyDescent="0.35">
      <c r="H695" s="15"/>
      <c r="I695" s="15"/>
    </row>
    <row r="696" spans="8:9" ht="14.25" customHeight="1" x14ac:dyDescent="0.35">
      <c r="H696" s="15"/>
      <c r="I696" s="15"/>
    </row>
    <row r="697" spans="8:9" ht="14.25" customHeight="1" x14ac:dyDescent="0.35">
      <c r="H697" s="15"/>
      <c r="I697" s="15"/>
    </row>
    <row r="698" spans="8:9" ht="14.25" customHeight="1" x14ac:dyDescent="0.35">
      <c r="H698" s="15"/>
      <c r="I698" s="15"/>
    </row>
    <row r="699" spans="8:9" ht="14.25" customHeight="1" x14ac:dyDescent="0.35">
      <c r="H699" s="15"/>
      <c r="I699" s="15"/>
    </row>
    <row r="700" spans="8:9" ht="14.25" customHeight="1" x14ac:dyDescent="0.35">
      <c r="H700" s="15"/>
      <c r="I700" s="15"/>
    </row>
    <row r="701" spans="8:9" ht="14.25" customHeight="1" x14ac:dyDescent="0.35">
      <c r="H701" s="15"/>
      <c r="I701" s="15"/>
    </row>
    <row r="702" spans="8:9" ht="14.25" customHeight="1" x14ac:dyDescent="0.35">
      <c r="H702" s="15"/>
      <c r="I702" s="15"/>
    </row>
    <row r="703" spans="8:9" ht="14.25" customHeight="1" x14ac:dyDescent="0.35">
      <c r="H703" s="15"/>
      <c r="I703" s="15"/>
    </row>
    <row r="704" spans="8:9" ht="14.25" customHeight="1" x14ac:dyDescent="0.35">
      <c r="H704" s="15"/>
      <c r="I704" s="15"/>
    </row>
    <row r="705" spans="8:9" ht="14.25" customHeight="1" x14ac:dyDescent="0.35">
      <c r="H705" s="15"/>
      <c r="I705" s="15"/>
    </row>
    <row r="706" spans="8:9" ht="14.25" customHeight="1" x14ac:dyDescent="0.35">
      <c r="H706" s="15"/>
      <c r="I706" s="15"/>
    </row>
    <row r="707" spans="8:9" ht="14.25" customHeight="1" x14ac:dyDescent="0.35">
      <c r="H707" s="15"/>
      <c r="I707" s="15"/>
    </row>
    <row r="708" spans="8:9" ht="14.25" customHeight="1" x14ac:dyDescent="0.35">
      <c r="H708" s="15"/>
      <c r="I708" s="15"/>
    </row>
    <row r="709" spans="8:9" ht="14.25" customHeight="1" x14ac:dyDescent="0.35">
      <c r="H709" s="15"/>
      <c r="I709" s="15"/>
    </row>
    <row r="710" spans="8:9" ht="14.25" customHeight="1" x14ac:dyDescent="0.35">
      <c r="H710" s="15"/>
      <c r="I710" s="15"/>
    </row>
    <row r="711" spans="8:9" ht="14.25" customHeight="1" x14ac:dyDescent="0.35">
      <c r="H711" s="15"/>
      <c r="I711" s="15"/>
    </row>
    <row r="712" spans="8:9" ht="14.25" customHeight="1" x14ac:dyDescent="0.35">
      <c r="H712" s="15"/>
      <c r="I712" s="15"/>
    </row>
    <row r="713" spans="8:9" ht="14.25" customHeight="1" x14ac:dyDescent="0.35">
      <c r="H713" s="15"/>
      <c r="I713" s="15"/>
    </row>
    <row r="714" spans="8:9" ht="14.25" customHeight="1" x14ac:dyDescent="0.35">
      <c r="H714" s="15"/>
      <c r="I714" s="15"/>
    </row>
    <row r="715" spans="8:9" ht="14.25" customHeight="1" x14ac:dyDescent="0.35">
      <c r="H715" s="15"/>
      <c r="I715" s="15"/>
    </row>
    <row r="716" spans="8:9" ht="14.25" customHeight="1" x14ac:dyDescent="0.35">
      <c r="H716" s="15"/>
      <c r="I716" s="15"/>
    </row>
    <row r="717" spans="8:9" ht="14.25" customHeight="1" x14ac:dyDescent="0.35">
      <c r="H717" s="15"/>
      <c r="I717" s="15"/>
    </row>
    <row r="718" spans="8:9" ht="14.25" customHeight="1" x14ac:dyDescent="0.35">
      <c r="H718" s="15"/>
      <c r="I718" s="15"/>
    </row>
    <row r="719" spans="8:9" ht="14.25" customHeight="1" x14ac:dyDescent="0.35">
      <c r="H719" s="15"/>
      <c r="I719" s="15"/>
    </row>
    <row r="720" spans="8:9" ht="14.25" customHeight="1" x14ac:dyDescent="0.35">
      <c r="H720" s="15"/>
      <c r="I720" s="15"/>
    </row>
    <row r="721" spans="8:9" ht="14.25" customHeight="1" x14ac:dyDescent="0.35">
      <c r="H721" s="15"/>
      <c r="I721" s="15"/>
    </row>
    <row r="722" spans="8:9" ht="14.25" customHeight="1" x14ac:dyDescent="0.35">
      <c r="H722" s="15"/>
      <c r="I722" s="15"/>
    </row>
    <row r="723" spans="8:9" ht="14.25" customHeight="1" x14ac:dyDescent="0.35">
      <c r="H723" s="15"/>
      <c r="I723" s="15"/>
    </row>
    <row r="724" spans="8:9" ht="14.25" customHeight="1" x14ac:dyDescent="0.35">
      <c r="H724" s="15"/>
      <c r="I724" s="15"/>
    </row>
    <row r="725" spans="8:9" ht="14.25" customHeight="1" x14ac:dyDescent="0.35">
      <c r="H725" s="15"/>
      <c r="I725" s="15"/>
    </row>
    <row r="726" spans="8:9" ht="14.25" customHeight="1" x14ac:dyDescent="0.35">
      <c r="H726" s="15"/>
      <c r="I726" s="15"/>
    </row>
    <row r="727" spans="8:9" ht="14.25" customHeight="1" x14ac:dyDescent="0.35">
      <c r="H727" s="15"/>
      <c r="I727" s="15"/>
    </row>
    <row r="728" spans="8:9" ht="14.25" customHeight="1" x14ac:dyDescent="0.35">
      <c r="H728" s="15"/>
      <c r="I728" s="15"/>
    </row>
    <row r="729" spans="8:9" ht="14.25" customHeight="1" x14ac:dyDescent="0.35">
      <c r="H729" s="15"/>
      <c r="I729" s="15"/>
    </row>
    <row r="730" spans="8:9" ht="14.25" customHeight="1" x14ac:dyDescent="0.35">
      <c r="H730" s="15"/>
      <c r="I730" s="15"/>
    </row>
    <row r="731" spans="8:9" ht="14.25" customHeight="1" x14ac:dyDescent="0.35">
      <c r="H731" s="15"/>
      <c r="I731" s="15"/>
    </row>
    <row r="732" spans="8:9" ht="14.25" customHeight="1" x14ac:dyDescent="0.35">
      <c r="H732" s="15"/>
      <c r="I732" s="15"/>
    </row>
    <row r="733" spans="8:9" ht="14.25" customHeight="1" x14ac:dyDescent="0.35">
      <c r="H733" s="15"/>
      <c r="I733" s="15"/>
    </row>
    <row r="734" spans="8:9" ht="14.25" customHeight="1" x14ac:dyDescent="0.35">
      <c r="H734" s="15"/>
      <c r="I734" s="15"/>
    </row>
    <row r="735" spans="8:9" ht="14.25" customHeight="1" x14ac:dyDescent="0.35">
      <c r="H735" s="15"/>
      <c r="I735" s="15"/>
    </row>
    <row r="736" spans="8:9" ht="14.25" customHeight="1" x14ac:dyDescent="0.35">
      <c r="H736" s="15"/>
      <c r="I736" s="15"/>
    </row>
    <row r="737" spans="8:9" ht="14.25" customHeight="1" x14ac:dyDescent="0.35">
      <c r="H737" s="15"/>
      <c r="I737" s="15"/>
    </row>
    <row r="738" spans="8:9" ht="14.25" customHeight="1" x14ac:dyDescent="0.35">
      <c r="H738" s="15"/>
      <c r="I738" s="15"/>
    </row>
    <row r="739" spans="8:9" ht="14.25" customHeight="1" x14ac:dyDescent="0.35">
      <c r="H739" s="15"/>
      <c r="I739" s="15"/>
    </row>
    <row r="740" spans="8:9" ht="14.25" customHeight="1" x14ac:dyDescent="0.35">
      <c r="H740" s="15"/>
      <c r="I740" s="15"/>
    </row>
    <row r="741" spans="8:9" ht="14.25" customHeight="1" x14ac:dyDescent="0.35">
      <c r="H741" s="15"/>
      <c r="I741" s="15"/>
    </row>
    <row r="742" spans="8:9" ht="14.25" customHeight="1" x14ac:dyDescent="0.35">
      <c r="H742" s="15"/>
      <c r="I742" s="15"/>
    </row>
    <row r="743" spans="8:9" ht="14.25" customHeight="1" x14ac:dyDescent="0.35">
      <c r="H743" s="15"/>
      <c r="I743" s="15"/>
    </row>
    <row r="744" spans="8:9" ht="14.25" customHeight="1" x14ac:dyDescent="0.35">
      <c r="H744" s="15"/>
      <c r="I744" s="15"/>
    </row>
    <row r="745" spans="8:9" ht="14.25" customHeight="1" x14ac:dyDescent="0.35">
      <c r="H745" s="15"/>
      <c r="I745" s="15"/>
    </row>
    <row r="746" spans="8:9" ht="14.25" customHeight="1" x14ac:dyDescent="0.35">
      <c r="H746" s="15"/>
      <c r="I746" s="15"/>
    </row>
    <row r="747" spans="8:9" ht="14.25" customHeight="1" x14ac:dyDescent="0.35">
      <c r="H747" s="15"/>
      <c r="I747" s="15"/>
    </row>
    <row r="748" spans="8:9" ht="14.25" customHeight="1" x14ac:dyDescent="0.35">
      <c r="H748" s="15"/>
      <c r="I748" s="15"/>
    </row>
    <row r="749" spans="8:9" ht="14.25" customHeight="1" x14ac:dyDescent="0.35">
      <c r="H749" s="15"/>
      <c r="I749" s="15"/>
    </row>
    <row r="750" spans="8:9" ht="14.25" customHeight="1" x14ac:dyDescent="0.35">
      <c r="H750" s="15"/>
      <c r="I750" s="15"/>
    </row>
    <row r="751" spans="8:9" ht="14.25" customHeight="1" x14ac:dyDescent="0.35">
      <c r="H751" s="15"/>
      <c r="I751" s="15"/>
    </row>
    <row r="752" spans="8:9" ht="14.25" customHeight="1" x14ac:dyDescent="0.35">
      <c r="H752" s="15"/>
      <c r="I752" s="15"/>
    </row>
    <row r="753" spans="8:9" ht="14.25" customHeight="1" x14ac:dyDescent="0.35">
      <c r="H753" s="15"/>
      <c r="I753" s="15"/>
    </row>
    <row r="754" spans="8:9" ht="14.25" customHeight="1" x14ac:dyDescent="0.35">
      <c r="H754" s="15"/>
      <c r="I754" s="15"/>
    </row>
    <row r="755" spans="8:9" ht="14.25" customHeight="1" x14ac:dyDescent="0.35">
      <c r="H755" s="15"/>
      <c r="I755" s="15"/>
    </row>
    <row r="756" spans="8:9" ht="14.25" customHeight="1" x14ac:dyDescent="0.35">
      <c r="H756" s="15"/>
      <c r="I756" s="15"/>
    </row>
    <row r="757" spans="8:9" ht="14.25" customHeight="1" x14ac:dyDescent="0.35">
      <c r="H757" s="15"/>
      <c r="I757" s="15"/>
    </row>
    <row r="758" spans="8:9" ht="14.25" customHeight="1" x14ac:dyDescent="0.35">
      <c r="H758" s="15"/>
      <c r="I758" s="15"/>
    </row>
    <row r="759" spans="8:9" ht="14.25" customHeight="1" x14ac:dyDescent="0.35">
      <c r="H759" s="15"/>
      <c r="I759" s="15"/>
    </row>
    <row r="760" spans="8:9" ht="14.25" customHeight="1" x14ac:dyDescent="0.35">
      <c r="H760" s="15"/>
      <c r="I760" s="15"/>
    </row>
    <row r="761" spans="8:9" ht="14.25" customHeight="1" x14ac:dyDescent="0.35">
      <c r="H761" s="15"/>
      <c r="I761" s="15"/>
    </row>
    <row r="762" spans="8:9" ht="14.25" customHeight="1" x14ac:dyDescent="0.35">
      <c r="H762" s="15"/>
      <c r="I762" s="15"/>
    </row>
    <row r="763" spans="8:9" ht="14.25" customHeight="1" x14ac:dyDescent="0.35">
      <c r="H763" s="15"/>
      <c r="I763" s="15"/>
    </row>
    <row r="764" spans="8:9" ht="14.25" customHeight="1" x14ac:dyDescent="0.35">
      <c r="H764" s="15"/>
      <c r="I764" s="15"/>
    </row>
    <row r="765" spans="8:9" ht="14.25" customHeight="1" x14ac:dyDescent="0.35">
      <c r="H765" s="15"/>
      <c r="I765" s="15"/>
    </row>
    <row r="766" spans="8:9" ht="14.25" customHeight="1" x14ac:dyDescent="0.35">
      <c r="H766" s="15"/>
      <c r="I766" s="15"/>
    </row>
    <row r="767" spans="8:9" ht="14.25" customHeight="1" x14ac:dyDescent="0.35">
      <c r="H767" s="15"/>
      <c r="I767" s="15"/>
    </row>
    <row r="768" spans="8:9" ht="14.25" customHeight="1" x14ac:dyDescent="0.35">
      <c r="H768" s="15"/>
      <c r="I768" s="15"/>
    </row>
    <row r="769" spans="8:9" ht="14.25" customHeight="1" x14ac:dyDescent="0.35">
      <c r="H769" s="15"/>
      <c r="I769" s="15"/>
    </row>
    <row r="770" spans="8:9" ht="14.25" customHeight="1" x14ac:dyDescent="0.35">
      <c r="H770" s="15"/>
      <c r="I770" s="15"/>
    </row>
    <row r="771" spans="8:9" ht="14.25" customHeight="1" x14ac:dyDescent="0.35">
      <c r="H771" s="15"/>
      <c r="I771" s="15"/>
    </row>
    <row r="772" spans="8:9" ht="14.25" customHeight="1" x14ac:dyDescent="0.35">
      <c r="H772" s="15"/>
      <c r="I772" s="15"/>
    </row>
    <row r="773" spans="8:9" ht="14.25" customHeight="1" x14ac:dyDescent="0.35">
      <c r="H773" s="15"/>
      <c r="I773" s="15"/>
    </row>
    <row r="774" spans="8:9" ht="14.25" customHeight="1" x14ac:dyDescent="0.35">
      <c r="H774" s="15"/>
      <c r="I774" s="15"/>
    </row>
    <row r="775" spans="8:9" ht="14.25" customHeight="1" x14ac:dyDescent="0.35">
      <c r="H775" s="15"/>
      <c r="I775" s="15"/>
    </row>
    <row r="776" spans="8:9" ht="14.25" customHeight="1" x14ac:dyDescent="0.35">
      <c r="H776" s="15"/>
      <c r="I776" s="15"/>
    </row>
    <row r="777" spans="8:9" ht="14.25" customHeight="1" x14ac:dyDescent="0.35">
      <c r="H777" s="15"/>
      <c r="I777" s="15"/>
    </row>
    <row r="778" spans="8:9" ht="14.25" customHeight="1" x14ac:dyDescent="0.35">
      <c r="H778" s="15"/>
      <c r="I778" s="15"/>
    </row>
    <row r="779" spans="8:9" ht="14.25" customHeight="1" x14ac:dyDescent="0.35">
      <c r="H779" s="15"/>
      <c r="I779" s="15"/>
    </row>
    <row r="780" spans="8:9" ht="14.25" customHeight="1" x14ac:dyDescent="0.35">
      <c r="H780" s="15"/>
      <c r="I780" s="15"/>
    </row>
    <row r="781" spans="8:9" ht="14.25" customHeight="1" x14ac:dyDescent="0.35">
      <c r="H781" s="15"/>
      <c r="I781" s="15"/>
    </row>
    <row r="782" spans="8:9" ht="14.25" customHeight="1" x14ac:dyDescent="0.35">
      <c r="H782" s="15"/>
      <c r="I782" s="15"/>
    </row>
    <row r="783" spans="8:9" ht="14.25" customHeight="1" x14ac:dyDescent="0.35">
      <c r="H783" s="15"/>
      <c r="I783" s="15"/>
    </row>
    <row r="784" spans="8:9" ht="14.25" customHeight="1" x14ac:dyDescent="0.35">
      <c r="H784" s="15"/>
      <c r="I784" s="15"/>
    </row>
    <row r="785" spans="8:9" ht="14.25" customHeight="1" x14ac:dyDescent="0.35">
      <c r="H785" s="15"/>
      <c r="I785" s="15"/>
    </row>
    <row r="786" spans="8:9" ht="14.25" customHeight="1" x14ac:dyDescent="0.35">
      <c r="H786" s="15"/>
      <c r="I786" s="15"/>
    </row>
    <row r="787" spans="8:9" ht="14.25" customHeight="1" x14ac:dyDescent="0.35">
      <c r="H787" s="15"/>
      <c r="I787" s="15"/>
    </row>
    <row r="788" spans="8:9" ht="14.25" customHeight="1" x14ac:dyDescent="0.35">
      <c r="H788" s="15"/>
      <c r="I788" s="15"/>
    </row>
    <row r="789" spans="8:9" ht="14.25" customHeight="1" x14ac:dyDescent="0.35">
      <c r="H789" s="15"/>
      <c r="I789" s="15"/>
    </row>
    <row r="790" spans="8:9" ht="14.25" customHeight="1" x14ac:dyDescent="0.35">
      <c r="H790" s="15"/>
      <c r="I790" s="15"/>
    </row>
    <row r="791" spans="8:9" ht="14.25" customHeight="1" x14ac:dyDescent="0.35">
      <c r="H791" s="15"/>
      <c r="I791" s="15"/>
    </row>
    <row r="792" spans="8:9" ht="14.25" customHeight="1" x14ac:dyDescent="0.35">
      <c r="H792" s="15"/>
      <c r="I792" s="15"/>
    </row>
    <row r="793" spans="8:9" ht="14.25" customHeight="1" x14ac:dyDescent="0.35">
      <c r="H793" s="15"/>
      <c r="I793" s="15"/>
    </row>
    <row r="794" spans="8:9" ht="14.25" customHeight="1" x14ac:dyDescent="0.35">
      <c r="H794" s="15"/>
      <c r="I794" s="15"/>
    </row>
    <row r="795" spans="8:9" ht="14.25" customHeight="1" x14ac:dyDescent="0.35">
      <c r="H795" s="15"/>
      <c r="I795" s="15"/>
    </row>
    <row r="796" spans="8:9" ht="14.25" customHeight="1" x14ac:dyDescent="0.35">
      <c r="H796" s="15"/>
      <c r="I796" s="15"/>
    </row>
    <row r="797" spans="8:9" ht="14.25" customHeight="1" x14ac:dyDescent="0.35">
      <c r="H797" s="15"/>
      <c r="I797" s="15"/>
    </row>
    <row r="798" spans="8:9" ht="14.25" customHeight="1" x14ac:dyDescent="0.35">
      <c r="H798" s="15"/>
      <c r="I798" s="15"/>
    </row>
    <row r="799" spans="8:9" ht="14.25" customHeight="1" x14ac:dyDescent="0.35">
      <c r="H799" s="15"/>
      <c r="I799" s="15"/>
    </row>
    <row r="800" spans="8:9" ht="14.25" customHeight="1" x14ac:dyDescent="0.35">
      <c r="H800" s="15"/>
      <c r="I800" s="15"/>
    </row>
    <row r="801" spans="8:9" ht="14.25" customHeight="1" x14ac:dyDescent="0.35">
      <c r="H801" s="15"/>
      <c r="I801" s="15"/>
    </row>
    <row r="802" spans="8:9" ht="14.25" customHeight="1" x14ac:dyDescent="0.35">
      <c r="H802" s="15"/>
      <c r="I802" s="15"/>
    </row>
    <row r="803" spans="8:9" ht="14.25" customHeight="1" x14ac:dyDescent="0.35">
      <c r="H803" s="15"/>
      <c r="I803" s="15"/>
    </row>
    <row r="804" spans="8:9" ht="14.25" customHeight="1" x14ac:dyDescent="0.35">
      <c r="H804" s="15"/>
      <c r="I804" s="15"/>
    </row>
    <row r="805" spans="8:9" ht="14.25" customHeight="1" x14ac:dyDescent="0.35">
      <c r="H805" s="15"/>
      <c r="I805" s="15"/>
    </row>
    <row r="806" spans="8:9" ht="14.25" customHeight="1" x14ac:dyDescent="0.35">
      <c r="H806" s="15"/>
      <c r="I806" s="15"/>
    </row>
    <row r="807" spans="8:9" ht="14.25" customHeight="1" x14ac:dyDescent="0.35">
      <c r="H807" s="15"/>
      <c r="I807" s="15"/>
    </row>
    <row r="808" spans="8:9" ht="14.25" customHeight="1" x14ac:dyDescent="0.35">
      <c r="H808" s="15"/>
      <c r="I808" s="15"/>
    </row>
    <row r="809" spans="8:9" ht="14.25" customHeight="1" x14ac:dyDescent="0.35">
      <c r="H809" s="15"/>
      <c r="I809" s="15"/>
    </row>
    <row r="810" spans="8:9" ht="14.25" customHeight="1" x14ac:dyDescent="0.35">
      <c r="H810" s="15"/>
      <c r="I810" s="15"/>
    </row>
    <row r="811" spans="8:9" ht="14.25" customHeight="1" x14ac:dyDescent="0.35">
      <c r="H811" s="15"/>
      <c r="I811" s="15"/>
    </row>
    <row r="812" spans="8:9" ht="14.25" customHeight="1" x14ac:dyDescent="0.35">
      <c r="H812" s="15"/>
      <c r="I812" s="15"/>
    </row>
    <row r="813" spans="8:9" ht="14.25" customHeight="1" x14ac:dyDescent="0.35">
      <c r="H813" s="15"/>
      <c r="I813" s="15"/>
    </row>
    <row r="814" spans="8:9" ht="14.25" customHeight="1" x14ac:dyDescent="0.35">
      <c r="H814" s="15"/>
      <c r="I814" s="15"/>
    </row>
    <row r="815" spans="8:9" ht="14.25" customHeight="1" x14ac:dyDescent="0.35">
      <c r="H815" s="15"/>
      <c r="I815" s="15"/>
    </row>
    <row r="816" spans="8:9" ht="14.25" customHeight="1" x14ac:dyDescent="0.35">
      <c r="H816" s="15"/>
      <c r="I816" s="15"/>
    </row>
    <row r="817" spans="8:9" ht="14.25" customHeight="1" x14ac:dyDescent="0.35">
      <c r="H817" s="15"/>
      <c r="I817" s="15"/>
    </row>
    <row r="818" spans="8:9" ht="14.25" customHeight="1" x14ac:dyDescent="0.35">
      <c r="H818" s="15"/>
      <c r="I818" s="15"/>
    </row>
    <row r="819" spans="8:9" ht="14.25" customHeight="1" x14ac:dyDescent="0.35">
      <c r="H819" s="15"/>
      <c r="I819" s="15"/>
    </row>
    <row r="820" spans="8:9" ht="14.25" customHeight="1" x14ac:dyDescent="0.35">
      <c r="H820" s="15"/>
      <c r="I820" s="15"/>
    </row>
    <row r="821" spans="8:9" ht="14.25" customHeight="1" x14ac:dyDescent="0.35">
      <c r="H821" s="15"/>
      <c r="I821" s="15"/>
    </row>
    <row r="822" spans="8:9" ht="14.25" customHeight="1" x14ac:dyDescent="0.35">
      <c r="H822" s="15"/>
      <c r="I822" s="15"/>
    </row>
    <row r="823" spans="8:9" ht="14.25" customHeight="1" x14ac:dyDescent="0.35">
      <c r="H823" s="15"/>
      <c r="I823" s="15"/>
    </row>
    <row r="824" spans="8:9" ht="14.25" customHeight="1" x14ac:dyDescent="0.35">
      <c r="H824" s="15"/>
      <c r="I824" s="15"/>
    </row>
    <row r="825" spans="8:9" ht="14.25" customHeight="1" x14ac:dyDescent="0.35">
      <c r="H825" s="15"/>
      <c r="I825" s="15"/>
    </row>
    <row r="826" spans="8:9" ht="14.25" customHeight="1" x14ac:dyDescent="0.35">
      <c r="H826" s="15"/>
      <c r="I826" s="15"/>
    </row>
    <row r="827" spans="8:9" ht="14.25" customHeight="1" x14ac:dyDescent="0.35">
      <c r="H827" s="15"/>
      <c r="I827" s="15"/>
    </row>
    <row r="828" spans="8:9" ht="14.25" customHeight="1" x14ac:dyDescent="0.35">
      <c r="H828" s="15"/>
      <c r="I828" s="15"/>
    </row>
    <row r="829" spans="8:9" ht="14.25" customHeight="1" x14ac:dyDescent="0.35">
      <c r="H829" s="15"/>
      <c r="I829" s="15"/>
    </row>
    <row r="830" spans="8:9" ht="14.25" customHeight="1" x14ac:dyDescent="0.35">
      <c r="H830" s="15"/>
      <c r="I830" s="15"/>
    </row>
    <row r="831" spans="8:9" ht="14.25" customHeight="1" x14ac:dyDescent="0.35">
      <c r="H831" s="15"/>
      <c r="I831" s="15"/>
    </row>
    <row r="832" spans="8:9" ht="14.25" customHeight="1" x14ac:dyDescent="0.35">
      <c r="H832" s="15"/>
      <c r="I832" s="15"/>
    </row>
    <row r="833" spans="8:9" ht="14.25" customHeight="1" x14ac:dyDescent="0.35">
      <c r="H833" s="15"/>
      <c r="I833" s="15"/>
    </row>
    <row r="834" spans="8:9" ht="14.25" customHeight="1" x14ac:dyDescent="0.35">
      <c r="H834" s="15"/>
      <c r="I834" s="15"/>
    </row>
    <row r="835" spans="8:9" ht="14.25" customHeight="1" x14ac:dyDescent="0.35">
      <c r="H835" s="15"/>
      <c r="I835" s="15"/>
    </row>
    <row r="836" spans="8:9" ht="14.25" customHeight="1" x14ac:dyDescent="0.35">
      <c r="H836" s="15"/>
      <c r="I836" s="15"/>
    </row>
    <row r="837" spans="8:9" ht="14.25" customHeight="1" x14ac:dyDescent="0.35">
      <c r="H837" s="15"/>
      <c r="I837" s="15"/>
    </row>
    <row r="838" spans="8:9" ht="14.25" customHeight="1" x14ac:dyDescent="0.35">
      <c r="H838" s="15"/>
      <c r="I838" s="15"/>
    </row>
    <row r="839" spans="8:9" ht="14.25" customHeight="1" x14ac:dyDescent="0.35">
      <c r="H839" s="15"/>
      <c r="I839" s="15"/>
    </row>
    <row r="840" spans="8:9" ht="14.25" customHeight="1" x14ac:dyDescent="0.35">
      <c r="H840" s="15"/>
      <c r="I840" s="15"/>
    </row>
    <row r="841" spans="8:9" ht="14.25" customHeight="1" x14ac:dyDescent="0.35">
      <c r="H841" s="15"/>
      <c r="I841" s="15"/>
    </row>
    <row r="842" spans="8:9" ht="14.25" customHeight="1" x14ac:dyDescent="0.35">
      <c r="H842" s="15"/>
      <c r="I842" s="15"/>
    </row>
    <row r="843" spans="8:9" ht="14.25" customHeight="1" x14ac:dyDescent="0.35">
      <c r="H843" s="15"/>
      <c r="I843" s="15"/>
    </row>
    <row r="844" spans="8:9" ht="14.25" customHeight="1" x14ac:dyDescent="0.35">
      <c r="H844" s="15"/>
      <c r="I844" s="15"/>
    </row>
    <row r="845" spans="8:9" ht="14.25" customHeight="1" x14ac:dyDescent="0.35">
      <c r="H845" s="15"/>
      <c r="I845" s="15"/>
    </row>
    <row r="846" spans="8:9" ht="14.25" customHeight="1" x14ac:dyDescent="0.35">
      <c r="H846" s="15"/>
      <c r="I846" s="15"/>
    </row>
    <row r="847" spans="8:9" ht="14.25" customHeight="1" x14ac:dyDescent="0.35">
      <c r="H847" s="15"/>
      <c r="I847" s="15"/>
    </row>
    <row r="848" spans="8:9" ht="14.25" customHeight="1" x14ac:dyDescent="0.35">
      <c r="H848" s="15"/>
      <c r="I848" s="15"/>
    </row>
    <row r="849" spans="8:9" ht="14.25" customHeight="1" x14ac:dyDescent="0.35">
      <c r="H849" s="15"/>
      <c r="I849" s="15"/>
    </row>
    <row r="850" spans="8:9" ht="14.25" customHeight="1" x14ac:dyDescent="0.35">
      <c r="H850" s="15"/>
      <c r="I850" s="15"/>
    </row>
    <row r="851" spans="8:9" ht="14.25" customHeight="1" x14ac:dyDescent="0.35">
      <c r="H851" s="15"/>
      <c r="I851" s="15"/>
    </row>
    <row r="852" spans="8:9" ht="14.25" customHeight="1" x14ac:dyDescent="0.35">
      <c r="H852" s="15"/>
      <c r="I852" s="15"/>
    </row>
    <row r="853" spans="8:9" ht="14.25" customHeight="1" x14ac:dyDescent="0.35">
      <c r="H853" s="15"/>
      <c r="I853" s="15"/>
    </row>
    <row r="854" spans="8:9" ht="14.25" customHeight="1" x14ac:dyDescent="0.35">
      <c r="H854" s="15"/>
      <c r="I854" s="15"/>
    </row>
    <row r="855" spans="8:9" ht="14.25" customHeight="1" x14ac:dyDescent="0.35">
      <c r="H855" s="15"/>
      <c r="I855" s="15"/>
    </row>
    <row r="856" spans="8:9" ht="14.25" customHeight="1" x14ac:dyDescent="0.35">
      <c r="H856" s="15"/>
      <c r="I856" s="15"/>
    </row>
    <row r="857" spans="8:9" ht="14.25" customHeight="1" x14ac:dyDescent="0.35">
      <c r="H857" s="15"/>
      <c r="I857" s="15"/>
    </row>
    <row r="858" spans="8:9" ht="14.25" customHeight="1" x14ac:dyDescent="0.35">
      <c r="H858" s="15"/>
      <c r="I858" s="15"/>
    </row>
    <row r="859" spans="8:9" ht="14.25" customHeight="1" x14ac:dyDescent="0.35">
      <c r="H859" s="15"/>
      <c r="I859" s="15"/>
    </row>
    <row r="860" spans="8:9" ht="14.25" customHeight="1" x14ac:dyDescent="0.35">
      <c r="H860" s="15"/>
      <c r="I860" s="15"/>
    </row>
    <row r="861" spans="8:9" ht="14.25" customHeight="1" x14ac:dyDescent="0.35">
      <c r="H861" s="15"/>
      <c r="I861" s="15"/>
    </row>
    <row r="862" spans="8:9" ht="14.25" customHeight="1" x14ac:dyDescent="0.35">
      <c r="H862" s="15"/>
      <c r="I862" s="15"/>
    </row>
    <row r="863" spans="8:9" ht="14.25" customHeight="1" x14ac:dyDescent="0.35">
      <c r="H863" s="15"/>
      <c r="I863" s="15"/>
    </row>
    <row r="864" spans="8:9" ht="14.25" customHeight="1" x14ac:dyDescent="0.35">
      <c r="H864" s="15"/>
      <c r="I864" s="15"/>
    </row>
    <row r="865" spans="8:9" ht="14.25" customHeight="1" x14ac:dyDescent="0.35">
      <c r="H865" s="15"/>
      <c r="I865" s="15"/>
    </row>
    <row r="866" spans="8:9" ht="14.25" customHeight="1" x14ac:dyDescent="0.35">
      <c r="H866" s="15"/>
      <c r="I866" s="15"/>
    </row>
    <row r="867" spans="8:9" ht="14.25" customHeight="1" x14ac:dyDescent="0.35">
      <c r="H867" s="15"/>
      <c r="I867" s="15"/>
    </row>
    <row r="868" spans="8:9" ht="14.25" customHeight="1" x14ac:dyDescent="0.35">
      <c r="H868" s="15"/>
      <c r="I868" s="15"/>
    </row>
    <row r="869" spans="8:9" ht="14.25" customHeight="1" x14ac:dyDescent="0.35">
      <c r="H869" s="15"/>
      <c r="I869" s="15"/>
    </row>
    <row r="870" spans="8:9" ht="14.25" customHeight="1" x14ac:dyDescent="0.35">
      <c r="H870" s="15"/>
      <c r="I870" s="15"/>
    </row>
    <row r="871" spans="8:9" ht="14.25" customHeight="1" x14ac:dyDescent="0.35">
      <c r="H871" s="15"/>
      <c r="I871" s="15"/>
    </row>
    <row r="872" spans="8:9" ht="14.25" customHeight="1" x14ac:dyDescent="0.35">
      <c r="H872" s="15"/>
      <c r="I872" s="15"/>
    </row>
    <row r="873" spans="8:9" ht="14.25" customHeight="1" x14ac:dyDescent="0.35">
      <c r="H873" s="15"/>
      <c r="I873" s="15"/>
    </row>
    <row r="874" spans="8:9" ht="14.25" customHeight="1" x14ac:dyDescent="0.35">
      <c r="H874" s="15"/>
      <c r="I874" s="15"/>
    </row>
    <row r="875" spans="8:9" ht="14.25" customHeight="1" x14ac:dyDescent="0.35">
      <c r="H875" s="15"/>
      <c r="I875" s="15"/>
    </row>
    <row r="876" spans="8:9" ht="14.25" customHeight="1" x14ac:dyDescent="0.35">
      <c r="H876" s="15"/>
      <c r="I876" s="15"/>
    </row>
    <row r="877" spans="8:9" ht="14.25" customHeight="1" x14ac:dyDescent="0.35">
      <c r="H877" s="15"/>
      <c r="I877" s="15"/>
    </row>
    <row r="878" spans="8:9" ht="14.25" customHeight="1" x14ac:dyDescent="0.35">
      <c r="H878" s="15"/>
      <c r="I878" s="15"/>
    </row>
    <row r="879" spans="8:9" ht="14.25" customHeight="1" x14ac:dyDescent="0.35">
      <c r="H879" s="15"/>
      <c r="I879" s="15"/>
    </row>
    <row r="880" spans="8:9" ht="14.25" customHeight="1" x14ac:dyDescent="0.35">
      <c r="H880" s="15"/>
      <c r="I880" s="15"/>
    </row>
    <row r="881" spans="8:9" ht="14.25" customHeight="1" x14ac:dyDescent="0.35">
      <c r="H881" s="15"/>
      <c r="I881" s="15"/>
    </row>
    <row r="882" spans="8:9" ht="14.25" customHeight="1" x14ac:dyDescent="0.35">
      <c r="H882" s="15"/>
      <c r="I882" s="15"/>
    </row>
    <row r="883" spans="8:9" ht="14.25" customHeight="1" x14ac:dyDescent="0.35">
      <c r="H883" s="15"/>
      <c r="I883" s="15"/>
    </row>
    <row r="884" spans="8:9" ht="14.25" customHeight="1" x14ac:dyDescent="0.35">
      <c r="H884" s="15"/>
      <c r="I884" s="15"/>
    </row>
    <row r="885" spans="8:9" ht="14.25" customHeight="1" x14ac:dyDescent="0.35">
      <c r="H885" s="15"/>
      <c r="I885" s="15"/>
    </row>
    <row r="886" spans="8:9" ht="14.25" customHeight="1" x14ac:dyDescent="0.35">
      <c r="H886" s="15"/>
      <c r="I886" s="15"/>
    </row>
    <row r="887" spans="8:9" ht="14.25" customHeight="1" x14ac:dyDescent="0.35">
      <c r="H887" s="15"/>
      <c r="I887" s="15"/>
    </row>
    <row r="888" spans="8:9" ht="14.25" customHeight="1" x14ac:dyDescent="0.35">
      <c r="H888" s="15"/>
      <c r="I888" s="15"/>
    </row>
    <row r="889" spans="8:9" ht="14.25" customHeight="1" x14ac:dyDescent="0.35">
      <c r="H889" s="15"/>
      <c r="I889" s="15"/>
    </row>
    <row r="890" spans="8:9" ht="14.25" customHeight="1" x14ac:dyDescent="0.35">
      <c r="H890" s="15"/>
      <c r="I890" s="15"/>
    </row>
    <row r="891" spans="8:9" ht="14.25" customHeight="1" x14ac:dyDescent="0.35">
      <c r="H891" s="15"/>
      <c r="I891" s="15"/>
    </row>
    <row r="892" spans="8:9" ht="14.25" customHeight="1" x14ac:dyDescent="0.35">
      <c r="H892" s="15"/>
      <c r="I892" s="15"/>
    </row>
    <row r="893" spans="8:9" ht="14.25" customHeight="1" x14ac:dyDescent="0.35">
      <c r="H893" s="15"/>
      <c r="I893" s="15"/>
    </row>
    <row r="894" spans="8:9" ht="14.25" customHeight="1" x14ac:dyDescent="0.35">
      <c r="H894" s="15"/>
      <c r="I894" s="15"/>
    </row>
    <row r="895" spans="8:9" ht="14.25" customHeight="1" x14ac:dyDescent="0.35">
      <c r="H895" s="15"/>
      <c r="I895" s="15"/>
    </row>
    <row r="896" spans="8:9" ht="14.25" customHeight="1" x14ac:dyDescent="0.35">
      <c r="H896" s="15"/>
      <c r="I896" s="15"/>
    </row>
    <row r="897" spans="8:9" ht="14.25" customHeight="1" x14ac:dyDescent="0.35">
      <c r="H897" s="15"/>
      <c r="I897" s="15"/>
    </row>
    <row r="898" spans="8:9" ht="14.25" customHeight="1" x14ac:dyDescent="0.35">
      <c r="H898" s="15"/>
      <c r="I898" s="15"/>
    </row>
    <row r="899" spans="8:9" ht="14.25" customHeight="1" x14ac:dyDescent="0.35">
      <c r="H899" s="15"/>
      <c r="I899" s="15"/>
    </row>
    <row r="900" spans="8:9" ht="14.25" customHeight="1" x14ac:dyDescent="0.35">
      <c r="H900" s="15"/>
      <c r="I900" s="15"/>
    </row>
    <row r="901" spans="8:9" ht="14.25" customHeight="1" x14ac:dyDescent="0.35">
      <c r="H901" s="15"/>
      <c r="I901" s="15"/>
    </row>
    <row r="902" spans="8:9" ht="14.25" customHeight="1" x14ac:dyDescent="0.35">
      <c r="H902" s="15"/>
      <c r="I902" s="15"/>
    </row>
    <row r="903" spans="8:9" ht="14.25" customHeight="1" x14ac:dyDescent="0.35">
      <c r="H903" s="15"/>
      <c r="I903" s="15"/>
    </row>
    <row r="904" spans="8:9" ht="14.25" customHeight="1" x14ac:dyDescent="0.35">
      <c r="H904" s="15"/>
      <c r="I904" s="15"/>
    </row>
    <row r="905" spans="8:9" ht="14.25" customHeight="1" x14ac:dyDescent="0.35">
      <c r="H905" s="15"/>
      <c r="I905" s="15"/>
    </row>
    <row r="906" spans="8:9" ht="14.25" customHeight="1" x14ac:dyDescent="0.35">
      <c r="H906" s="15"/>
      <c r="I906" s="15"/>
    </row>
    <row r="907" spans="8:9" ht="14.25" customHeight="1" x14ac:dyDescent="0.35">
      <c r="H907" s="15"/>
      <c r="I907" s="15"/>
    </row>
    <row r="908" spans="8:9" ht="14.25" customHeight="1" x14ac:dyDescent="0.35">
      <c r="H908" s="15"/>
      <c r="I908" s="15"/>
    </row>
    <row r="909" spans="8:9" ht="14.25" customHeight="1" x14ac:dyDescent="0.35">
      <c r="H909" s="15"/>
      <c r="I909" s="15"/>
    </row>
    <row r="910" spans="8:9" ht="14.25" customHeight="1" x14ac:dyDescent="0.35">
      <c r="H910" s="15"/>
      <c r="I910" s="15"/>
    </row>
    <row r="911" spans="8:9" ht="14.25" customHeight="1" x14ac:dyDescent="0.35">
      <c r="H911" s="15"/>
      <c r="I911" s="15"/>
    </row>
    <row r="912" spans="8:9" ht="14.25" customHeight="1" x14ac:dyDescent="0.35">
      <c r="H912" s="15"/>
      <c r="I912" s="15"/>
    </row>
    <row r="913" spans="8:9" ht="14.25" customHeight="1" x14ac:dyDescent="0.35">
      <c r="H913" s="15"/>
      <c r="I913" s="15"/>
    </row>
    <row r="914" spans="8:9" ht="14.25" customHeight="1" x14ac:dyDescent="0.35">
      <c r="H914" s="15"/>
      <c r="I914" s="15"/>
    </row>
    <row r="915" spans="8:9" ht="14.25" customHeight="1" x14ac:dyDescent="0.35">
      <c r="H915" s="15"/>
      <c r="I915" s="15"/>
    </row>
    <row r="916" spans="8:9" ht="14.25" customHeight="1" x14ac:dyDescent="0.35">
      <c r="H916" s="15"/>
      <c r="I916" s="15"/>
    </row>
    <row r="917" spans="8:9" ht="14.25" customHeight="1" x14ac:dyDescent="0.35">
      <c r="H917" s="15"/>
      <c r="I917" s="15"/>
    </row>
    <row r="918" spans="8:9" ht="14.25" customHeight="1" x14ac:dyDescent="0.35">
      <c r="H918" s="15"/>
      <c r="I918" s="15"/>
    </row>
    <row r="919" spans="8:9" ht="14.25" customHeight="1" x14ac:dyDescent="0.35">
      <c r="H919" s="15"/>
      <c r="I919" s="15"/>
    </row>
    <row r="920" spans="8:9" ht="14.25" customHeight="1" x14ac:dyDescent="0.35">
      <c r="H920" s="15"/>
      <c r="I920" s="15"/>
    </row>
    <row r="921" spans="8:9" ht="14.25" customHeight="1" x14ac:dyDescent="0.35">
      <c r="H921" s="15"/>
      <c r="I921" s="15"/>
    </row>
    <row r="922" spans="8:9" ht="14.25" customHeight="1" x14ac:dyDescent="0.35">
      <c r="H922" s="15"/>
      <c r="I922" s="15"/>
    </row>
    <row r="923" spans="8:9" ht="14.25" customHeight="1" x14ac:dyDescent="0.35">
      <c r="H923" s="15"/>
      <c r="I923" s="15"/>
    </row>
    <row r="924" spans="8:9" ht="14.25" customHeight="1" x14ac:dyDescent="0.35">
      <c r="H924" s="15"/>
      <c r="I924" s="15"/>
    </row>
    <row r="925" spans="8:9" ht="14.25" customHeight="1" x14ac:dyDescent="0.35">
      <c r="H925" s="15"/>
      <c r="I925" s="15"/>
    </row>
    <row r="926" spans="8:9" ht="14.25" customHeight="1" x14ac:dyDescent="0.35">
      <c r="H926" s="15"/>
      <c r="I926" s="15"/>
    </row>
    <row r="927" spans="8:9" ht="14.25" customHeight="1" x14ac:dyDescent="0.35">
      <c r="H927" s="15"/>
      <c r="I927" s="15"/>
    </row>
    <row r="928" spans="8:9" ht="14.25" customHeight="1" x14ac:dyDescent="0.35">
      <c r="H928" s="15"/>
      <c r="I928" s="15"/>
    </row>
    <row r="929" spans="8:9" ht="14.25" customHeight="1" x14ac:dyDescent="0.35">
      <c r="H929" s="15"/>
      <c r="I929" s="15"/>
    </row>
    <row r="930" spans="8:9" ht="14.25" customHeight="1" x14ac:dyDescent="0.35">
      <c r="H930" s="15"/>
      <c r="I930" s="15"/>
    </row>
    <row r="931" spans="8:9" ht="14.25" customHeight="1" x14ac:dyDescent="0.35">
      <c r="H931" s="15"/>
      <c r="I931" s="15"/>
    </row>
    <row r="932" spans="8:9" ht="14.25" customHeight="1" x14ac:dyDescent="0.35">
      <c r="H932" s="15"/>
      <c r="I932" s="15"/>
    </row>
    <row r="933" spans="8:9" ht="14.25" customHeight="1" x14ac:dyDescent="0.35">
      <c r="H933" s="15"/>
      <c r="I933" s="15"/>
    </row>
    <row r="934" spans="8:9" ht="14.25" customHeight="1" x14ac:dyDescent="0.35">
      <c r="H934" s="15"/>
      <c r="I934" s="15"/>
    </row>
    <row r="935" spans="8:9" ht="14.25" customHeight="1" x14ac:dyDescent="0.35">
      <c r="H935" s="15"/>
      <c r="I935" s="15"/>
    </row>
    <row r="936" spans="8:9" ht="14.25" customHeight="1" x14ac:dyDescent="0.35">
      <c r="H936" s="15"/>
      <c r="I936" s="15"/>
    </row>
    <row r="937" spans="8:9" ht="14.25" customHeight="1" x14ac:dyDescent="0.35">
      <c r="H937" s="15"/>
      <c r="I937" s="15"/>
    </row>
    <row r="938" spans="8:9" ht="14.25" customHeight="1" x14ac:dyDescent="0.35">
      <c r="H938" s="15"/>
      <c r="I938" s="15"/>
    </row>
    <row r="939" spans="8:9" ht="14.25" customHeight="1" x14ac:dyDescent="0.35">
      <c r="H939" s="15"/>
      <c r="I939" s="15"/>
    </row>
    <row r="940" spans="8:9" ht="14.25" customHeight="1" x14ac:dyDescent="0.35">
      <c r="H940" s="15"/>
      <c r="I940" s="15"/>
    </row>
    <row r="941" spans="8:9" ht="14.25" customHeight="1" x14ac:dyDescent="0.35">
      <c r="H941" s="15"/>
      <c r="I941" s="15"/>
    </row>
    <row r="942" spans="8:9" ht="14.25" customHeight="1" x14ac:dyDescent="0.35">
      <c r="H942" s="15"/>
      <c r="I942" s="15"/>
    </row>
    <row r="943" spans="8:9" ht="14.25" customHeight="1" x14ac:dyDescent="0.35">
      <c r="H943" s="15"/>
      <c r="I943" s="15"/>
    </row>
    <row r="944" spans="8:9" ht="14.25" customHeight="1" x14ac:dyDescent="0.35">
      <c r="H944" s="15"/>
      <c r="I944" s="15"/>
    </row>
    <row r="945" spans="8:9" ht="14.25" customHeight="1" x14ac:dyDescent="0.35">
      <c r="H945" s="15"/>
      <c r="I945" s="15"/>
    </row>
    <row r="946" spans="8:9" ht="14.25" customHeight="1" x14ac:dyDescent="0.35">
      <c r="H946" s="15"/>
      <c r="I946" s="15"/>
    </row>
    <row r="947" spans="8:9" ht="14.25" customHeight="1" x14ac:dyDescent="0.35">
      <c r="H947" s="15"/>
      <c r="I947" s="15"/>
    </row>
    <row r="948" spans="8:9" ht="14.25" customHeight="1" x14ac:dyDescent="0.35">
      <c r="H948" s="15"/>
      <c r="I948" s="15"/>
    </row>
    <row r="949" spans="8:9" ht="14.25" customHeight="1" x14ac:dyDescent="0.35">
      <c r="H949" s="15"/>
      <c r="I949" s="15"/>
    </row>
    <row r="950" spans="8:9" ht="14.25" customHeight="1" x14ac:dyDescent="0.35">
      <c r="H950" s="15"/>
      <c r="I950" s="15"/>
    </row>
    <row r="951" spans="8:9" ht="14.25" customHeight="1" x14ac:dyDescent="0.35">
      <c r="H951" s="15"/>
      <c r="I951" s="15"/>
    </row>
    <row r="952" spans="8:9" ht="14.25" customHeight="1" x14ac:dyDescent="0.35">
      <c r="H952" s="15"/>
      <c r="I952" s="15"/>
    </row>
    <row r="953" spans="8:9" ht="14.25" customHeight="1" x14ac:dyDescent="0.35">
      <c r="H953" s="15"/>
      <c r="I953" s="15"/>
    </row>
    <row r="954" spans="8:9" ht="14.25" customHeight="1" x14ac:dyDescent="0.35">
      <c r="H954" s="15"/>
      <c r="I954" s="15"/>
    </row>
    <row r="955" spans="8:9" ht="14.25" customHeight="1" x14ac:dyDescent="0.35">
      <c r="H955" s="15"/>
      <c r="I955" s="15"/>
    </row>
    <row r="956" spans="8:9" ht="14.25" customHeight="1" x14ac:dyDescent="0.35">
      <c r="H956" s="15"/>
      <c r="I956" s="15"/>
    </row>
    <row r="957" spans="8:9" ht="14.25" customHeight="1" x14ac:dyDescent="0.35">
      <c r="H957" s="15"/>
      <c r="I957" s="15"/>
    </row>
    <row r="958" spans="8:9" ht="14.25" customHeight="1" x14ac:dyDescent="0.35">
      <c r="H958" s="15"/>
      <c r="I958" s="15"/>
    </row>
    <row r="959" spans="8:9" ht="14.25" customHeight="1" x14ac:dyDescent="0.35">
      <c r="H959" s="15"/>
      <c r="I959" s="15"/>
    </row>
    <row r="960" spans="8:9" ht="14.25" customHeight="1" x14ac:dyDescent="0.35">
      <c r="H960" s="15"/>
      <c r="I960" s="15"/>
    </row>
    <row r="961" spans="8:9" ht="14.25" customHeight="1" x14ac:dyDescent="0.35">
      <c r="H961" s="15"/>
      <c r="I961" s="15"/>
    </row>
    <row r="962" spans="8:9" ht="14.25" customHeight="1" x14ac:dyDescent="0.35">
      <c r="H962" s="15"/>
      <c r="I962" s="15"/>
    </row>
    <row r="963" spans="8:9" ht="14.25" customHeight="1" x14ac:dyDescent="0.35">
      <c r="H963" s="15"/>
      <c r="I963" s="15"/>
    </row>
    <row r="964" spans="8:9" ht="14.25" customHeight="1" x14ac:dyDescent="0.35">
      <c r="H964" s="15"/>
      <c r="I964" s="15"/>
    </row>
    <row r="965" spans="8:9" ht="14.25" customHeight="1" x14ac:dyDescent="0.35">
      <c r="H965" s="15"/>
      <c r="I965" s="15"/>
    </row>
    <row r="966" spans="8:9" ht="14.25" customHeight="1" x14ac:dyDescent="0.35">
      <c r="H966" s="15"/>
      <c r="I966" s="15"/>
    </row>
    <row r="967" spans="8:9" ht="14.25" customHeight="1" x14ac:dyDescent="0.35">
      <c r="H967" s="15"/>
      <c r="I967" s="15"/>
    </row>
    <row r="968" spans="8:9" ht="14.25" customHeight="1" x14ac:dyDescent="0.35">
      <c r="H968" s="15"/>
      <c r="I968" s="15"/>
    </row>
    <row r="969" spans="8:9" ht="14.25" customHeight="1" x14ac:dyDescent="0.35">
      <c r="H969" s="15"/>
      <c r="I969" s="15"/>
    </row>
    <row r="970" spans="8:9" ht="14.25" customHeight="1" x14ac:dyDescent="0.35">
      <c r="H970" s="15"/>
      <c r="I970" s="15"/>
    </row>
    <row r="971" spans="8:9" ht="14.25" customHeight="1" x14ac:dyDescent="0.35">
      <c r="H971" s="15"/>
      <c r="I971" s="15"/>
    </row>
    <row r="972" spans="8:9" ht="14.25" customHeight="1" x14ac:dyDescent="0.35">
      <c r="H972" s="15"/>
      <c r="I972" s="15"/>
    </row>
    <row r="973" spans="8:9" ht="14.25" customHeight="1" x14ac:dyDescent="0.35">
      <c r="H973" s="15"/>
      <c r="I973" s="15"/>
    </row>
    <row r="974" spans="8:9" ht="14.25" customHeight="1" x14ac:dyDescent="0.35">
      <c r="H974" s="15"/>
      <c r="I974" s="15"/>
    </row>
    <row r="975" spans="8:9" ht="14.25" customHeight="1" x14ac:dyDescent="0.35">
      <c r="H975" s="15"/>
      <c r="I975" s="15"/>
    </row>
    <row r="976" spans="8:9" ht="14.25" customHeight="1" x14ac:dyDescent="0.35">
      <c r="H976" s="15"/>
      <c r="I976" s="15"/>
    </row>
    <row r="977" spans="8:9" ht="14.25" customHeight="1" x14ac:dyDescent="0.35">
      <c r="H977" s="15"/>
      <c r="I977" s="15"/>
    </row>
    <row r="978" spans="8:9" ht="14.25" customHeight="1" x14ac:dyDescent="0.35">
      <c r="H978" s="15"/>
      <c r="I978" s="15"/>
    </row>
    <row r="979" spans="8:9" ht="14.25" customHeight="1" x14ac:dyDescent="0.35">
      <c r="H979" s="15"/>
      <c r="I979" s="15"/>
    </row>
    <row r="980" spans="8:9" ht="14.25" customHeight="1" x14ac:dyDescent="0.35">
      <c r="H980" s="15"/>
      <c r="I980" s="15"/>
    </row>
    <row r="981" spans="8:9" ht="14.25" customHeight="1" x14ac:dyDescent="0.35">
      <c r="H981" s="15"/>
      <c r="I981" s="15"/>
    </row>
    <row r="982" spans="8:9" ht="14.25" customHeight="1" x14ac:dyDescent="0.35">
      <c r="H982" s="15"/>
      <c r="I982" s="15"/>
    </row>
    <row r="983" spans="8:9" ht="14.25" customHeight="1" x14ac:dyDescent="0.35">
      <c r="H983" s="15"/>
      <c r="I983" s="15"/>
    </row>
    <row r="984" spans="8:9" ht="14.25" customHeight="1" x14ac:dyDescent="0.35">
      <c r="H984" s="15"/>
      <c r="I984" s="15"/>
    </row>
    <row r="985" spans="8:9" ht="14.25" customHeight="1" x14ac:dyDescent="0.35">
      <c r="H985" s="15"/>
      <c r="I985" s="15"/>
    </row>
    <row r="986" spans="8:9" ht="14.25" customHeight="1" x14ac:dyDescent="0.35">
      <c r="H986" s="15"/>
      <c r="I986" s="15"/>
    </row>
    <row r="987" spans="8:9" ht="14.25" customHeight="1" x14ac:dyDescent="0.35">
      <c r="H987" s="15"/>
      <c r="I987" s="15"/>
    </row>
    <row r="988" spans="8:9" ht="14.25" customHeight="1" x14ac:dyDescent="0.35">
      <c r="H988" s="15"/>
      <c r="I988" s="15"/>
    </row>
    <row r="989" spans="8:9" ht="14.25" customHeight="1" x14ac:dyDescent="0.35">
      <c r="H989" s="15"/>
      <c r="I989" s="15"/>
    </row>
    <row r="990" spans="8:9" ht="14.25" customHeight="1" x14ac:dyDescent="0.35">
      <c r="H990" s="15"/>
      <c r="I990" s="15"/>
    </row>
    <row r="991" spans="8:9" ht="14.25" customHeight="1" x14ac:dyDescent="0.35">
      <c r="H991" s="15"/>
      <c r="I991" s="15"/>
    </row>
    <row r="992" spans="8:9" ht="14.25" customHeight="1" x14ac:dyDescent="0.35">
      <c r="H992" s="15"/>
      <c r="I992" s="15"/>
    </row>
    <row r="993" spans="8:9" ht="14.25" customHeight="1" x14ac:dyDescent="0.35">
      <c r="H993" s="15"/>
      <c r="I993" s="15"/>
    </row>
    <row r="994" spans="8:9" ht="14.25" customHeight="1" x14ac:dyDescent="0.35">
      <c r="H994" s="15"/>
      <c r="I994" s="15"/>
    </row>
    <row r="995" spans="8:9" ht="14.25" customHeight="1" x14ac:dyDescent="0.35">
      <c r="H995" s="15"/>
      <c r="I995" s="15"/>
    </row>
    <row r="996" spans="8:9" ht="14.25" customHeight="1" x14ac:dyDescent="0.35">
      <c r="H996" s="15"/>
      <c r="I996" s="15"/>
    </row>
    <row r="997" spans="8:9" ht="14.25" customHeight="1" x14ac:dyDescent="0.35">
      <c r="H997" s="15"/>
      <c r="I997" s="15"/>
    </row>
    <row r="998" spans="8:9" ht="14.25" customHeight="1" x14ac:dyDescent="0.35">
      <c r="H998" s="15"/>
      <c r="I998" s="15"/>
    </row>
    <row r="999" spans="8:9" ht="14.25" customHeight="1" x14ac:dyDescent="0.35">
      <c r="H999" s="15"/>
      <c r="I999" s="15"/>
    </row>
    <row r="1000" spans="8:9" ht="14.25" customHeight="1" x14ac:dyDescent="0.35">
      <c r="H1000" s="15"/>
      <c r="I1000" s="15"/>
    </row>
  </sheetData>
  <mergeCells count="3">
    <mergeCell ref="C1:D2"/>
    <mergeCell ref="E1:L1"/>
    <mergeCell ref="E2:L2"/>
  </mergeCells>
  <dataValidations count="1">
    <dataValidation type="decimal" operator="greaterThan" allowBlank="1" showInputMessage="1" showErrorMessage="1" prompt="DATO ERRADO - El valor debe ser diferente de cero" sqref="H3:I1000" xr:uid="{00000000-0002-0000-0000-000000000000}">
      <formula1>1</formula1>
    </dataValidation>
  </dataValidations>
  <pageMargins left="0.7" right="0.7" top="0.75" bottom="0.75" header="0" footer="0"/>
  <pageSetup paperSize="9"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E5115-A471-4EE6-9579-897ED174912F}">
  <dimension ref="A3:C9"/>
  <sheetViews>
    <sheetView workbookViewId="0">
      <selection activeCell="A3" sqref="A3:C9"/>
    </sheetView>
  </sheetViews>
  <sheetFormatPr baseColWidth="10" defaultRowHeight="14.5" x14ac:dyDescent="0.35"/>
  <cols>
    <col min="1" max="1" width="66.1796875" bestFit="1" customWidth="1"/>
    <col min="2" max="2" width="14.81640625" bestFit="1" customWidth="1"/>
    <col min="3" max="3" width="22.90625" bestFit="1" customWidth="1"/>
  </cols>
  <sheetData>
    <row r="3" spans="1:3" x14ac:dyDescent="0.35">
      <c r="A3" s="98" t="s">
        <v>166</v>
      </c>
      <c r="B3" t="s">
        <v>165</v>
      </c>
      <c r="C3" t="s">
        <v>168</v>
      </c>
    </row>
    <row r="4" spans="1:3" x14ac:dyDescent="0.35">
      <c r="A4" s="99" t="s">
        <v>130</v>
      </c>
      <c r="B4">
        <v>1</v>
      </c>
      <c r="C4" s="46">
        <v>6034742</v>
      </c>
    </row>
    <row r="5" spans="1:3" x14ac:dyDescent="0.35">
      <c r="A5" s="99" t="s">
        <v>129</v>
      </c>
      <c r="B5">
        <v>1</v>
      </c>
      <c r="C5" s="46">
        <v>18758908</v>
      </c>
    </row>
    <row r="6" spans="1:3" x14ac:dyDescent="0.35">
      <c r="A6" s="99" t="s">
        <v>84</v>
      </c>
      <c r="B6">
        <v>9</v>
      </c>
      <c r="C6" s="46">
        <v>20870000</v>
      </c>
    </row>
    <row r="7" spans="1:3" x14ac:dyDescent="0.35">
      <c r="A7" s="99" t="s">
        <v>125</v>
      </c>
      <c r="B7">
        <v>1</v>
      </c>
      <c r="C7" s="46">
        <v>280000</v>
      </c>
    </row>
    <row r="8" spans="1:3" x14ac:dyDescent="0.35">
      <c r="A8" s="99" t="s">
        <v>128</v>
      </c>
      <c r="B8">
        <v>9</v>
      </c>
      <c r="C8" s="46">
        <v>65833386</v>
      </c>
    </row>
    <row r="9" spans="1:3" x14ac:dyDescent="0.35">
      <c r="A9" s="99" t="s">
        <v>167</v>
      </c>
      <c r="B9">
        <v>21</v>
      </c>
      <c r="C9" s="46">
        <v>111777036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EDD75-D5EA-41D6-90DA-227563E1B3F1}">
  <dimension ref="A1:AZ27"/>
  <sheetViews>
    <sheetView workbookViewId="0">
      <selection activeCell="F1" sqref="F1:F1048576"/>
    </sheetView>
  </sheetViews>
  <sheetFormatPr baseColWidth="10" defaultRowHeight="14.5" x14ac:dyDescent="0.35"/>
  <cols>
    <col min="9" max="10" width="11.453125" bestFit="1" customWidth="1"/>
    <col min="15" max="15" width="13.36328125" bestFit="1" customWidth="1"/>
    <col min="16" max="16" width="13.6328125" customWidth="1"/>
    <col min="31" max="32" width="11.81640625" customWidth="1"/>
    <col min="34" max="34" width="11.7265625" customWidth="1"/>
    <col min="38" max="39" width="12.7265625" bestFit="1" customWidth="1"/>
    <col min="40" max="40" width="11" bestFit="1" customWidth="1"/>
    <col min="42" max="42" width="13.453125" customWidth="1"/>
    <col min="44" max="44" width="13.81640625" customWidth="1"/>
    <col min="46" max="46" width="11.81640625" customWidth="1"/>
    <col min="47" max="47" width="12.7265625" bestFit="1" customWidth="1"/>
    <col min="48" max="48" width="12.54296875" bestFit="1" customWidth="1"/>
    <col min="49" max="49" width="12.90625" customWidth="1"/>
    <col min="50" max="50" width="13.1796875" customWidth="1"/>
    <col min="52" max="52" width="12.7265625" bestFit="1" customWidth="1"/>
  </cols>
  <sheetData>
    <row r="1" spans="1:52" s="37" customFormat="1" x14ac:dyDescent="0.35">
      <c r="A1" s="16">
        <v>45777</v>
      </c>
      <c r="B1" s="17"/>
      <c r="C1" s="17"/>
      <c r="D1" s="17"/>
      <c r="E1" s="17"/>
      <c r="F1" s="17"/>
      <c r="G1" s="18"/>
      <c r="H1" s="18"/>
      <c r="I1" s="32">
        <f>+SUBTOTAL(9,I3:I26698)</f>
        <v>111777036</v>
      </c>
      <c r="J1" s="32">
        <f>+SUBTOTAL(9,J3:J26698)</f>
        <v>111777036</v>
      </c>
      <c r="K1" s="17"/>
      <c r="L1" s="17"/>
      <c r="M1" s="17"/>
      <c r="N1" s="17"/>
      <c r="O1" s="33">
        <f>+J1-SUM(AL1:AT1)</f>
        <v>0</v>
      </c>
      <c r="P1" s="34"/>
      <c r="Q1" s="35">
        <f>+SUBTOTAL(9,Q3:Q26698)</f>
        <v>64607158.280000001</v>
      </c>
      <c r="R1" s="36"/>
      <c r="S1" s="34"/>
      <c r="T1" s="18"/>
      <c r="U1" s="18"/>
      <c r="V1" s="18"/>
      <c r="W1" s="18"/>
      <c r="X1" s="34"/>
      <c r="Y1" s="34"/>
      <c r="Z1" s="35">
        <f t="shared" ref="Z1:AB1" si="0">+SUBTOTAL(9,Z3:Z26698)</f>
        <v>111777036</v>
      </c>
      <c r="AA1" s="35">
        <f t="shared" si="0"/>
        <v>111777036</v>
      </c>
      <c r="AB1" s="35">
        <f t="shared" si="0"/>
        <v>20870000</v>
      </c>
      <c r="AC1" s="34"/>
      <c r="AD1" s="34"/>
      <c r="AE1" s="35">
        <f>+SUBTOTAL(9,AE3:AE26698)</f>
        <v>20870000</v>
      </c>
      <c r="AF1" s="34"/>
      <c r="AG1" s="34"/>
      <c r="AH1" s="34"/>
      <c r="AI1" s="34"/>
      <c r="AJ1" s="34"/>
      <c r="AK1" s="34"/>
      <c r="AL1" s="32">
        <f t="shared" ref="AL1:AT1" si="1">+SUBTOTAL(9,AL3:AL26698)</f>
        <v>18383729.84</v>
      </c>
      <c r="AM1" s="32">
        <f t="shared" si="1"/>
        <v>20870000</v>
      </c>
      <c r="AN1" s="32">
        <f t="shared" si="1"/>
        <v>280000</v>
      </c>
      <c r="AO1" s="35">
        <f t="shared" si="1"/>
        <v>0</v>
      </c>
      <c r="AP1" s="35">
        <f t="shared" si="1"/>
        <v>0</v>
      </c>
      <c r="AQ1" s="35">
        <f t="shared" si="1"/>
        <v>0</v>
      </c>
      <c r="AR1" s="32">
        <f t="shared" si="1"/>
        <v>72243306.159999996</v>
      </c>
      <c r="AS1" s="35">
        <f t="shared" si="1"/>
        <v>0</v>
      </c>
      <c r="AT1" s="35">
        <f t="shared" si="1"/>
        <v>0</v>
      </c>
      <c r="AU1" s="35">
        <f>+SUBTOTAL(9,AU3:AU26698)</f>
        <v>18263035</v>
      </c>
      <c r="AV1" s="34"/>
      <c r="AW1" s="34"/>
      <c r="AX1" s="34"/>
      <c r="AY1" s="34"/>
      <c r="AZ1" s="35"/>
    </row>
    <row r="2" spans="1:52" s="37" customFormat="1" ht="30" x14ac:dyDescent="0.35">
      <c r="A2" s="19" t="s">
        <v>4</v>
      </c>
      <c r="B2" s="19" t="s">
        <v>5</v>
      </c>
      <c r="C2" s="19" t="s">
        <v>6</v>
      </c>
      <c r="D2" s="19" t="s">
        <v>7</v>
      </c>
      <c r="E2" s="19" t="s">
        <v>24</v>
      </c>
      <c r="F2" s="19" t="s">
        <v>25</v>
      </c>
      <c r="G2" s="20" t="s">
        <v>9</v>
      </c>
      <c r="H2" s="20" t="s">
        <v>10</v>
      </c>
      <c r="I2" s="21" t="s">
        <v>11</v>
      </c>
      <c r="J2" s="21" t="s">
        <v>12</v>
      </c>
      <c r="K2" s="19" t="s">
        <v>13</v>
      </c>
      <c r="L2" s="22" t="s">
        <v>14</v>
      </c>
      <c r="M2" s="19" t="s">
        <v>15</v>
      </c>
      <c r="N2" s="19" t="s">
        <v>16</v>
      </c>
      <c r="O2" s="23" t="s">
        <v>26</v>
      </c>
      <c r="P2" s="24" t="str">
        <f ca="1">+CONCATENATE("ESTADO EPS ",TEXT(TODAY(),"DD-MM-YYYY"))</f>
        <v>ESTADO EPS 16-05-2025</v>
      </c>
      <c r="Q2" s="25" t="s">
        <v>27</v>
      </c>
      <c r="R2" s="26" t="s">
        <v>28</v>
      </c>
      <c r="S2" s="27" t="s">
        <v>29</v>
      </c>
      <c r="T2" s="28" t="s">
        <v>30</v>
      </c>
      <c r="U2" s="28" t="s">
        <v>31</v>
      </c>
      <c r="V2" s="28" t="s">
        <v>32</v>
      </c>
      <c r="W2" s="28" t="s">
        <v>33</v>
      </c>
      <c r="X2" s="27" t="s">
        <v>34</v>
      </c>
      <c r="Y2" s="27" t="s">
        <v>35</v>
      </c>
      <c r="Z2" s="27" t="s">
        <v>36</v>
      </c>
      <c r="AA2" s="27" t="s">
        <v>37</v>
      </c>
      <c r="AB2" s="27" t="s">
        <v>40</v>
      </c>
      <c r="AC2" s="27" t="s">
        <v>41</v>
      </c>
      <c r="AD2" s="27" t="s">
        <v>42</v>
      </c>
      <c r="AE2" s="29" t="s">
        <v>43</v>
      </c>
      <c r="AF2" s="29" t="s">
        <v>44</v>
      </c>
      <c r="AG2" s="29" t="s">
        <v>45</v>
      </c>
      <c r="AH2" s="29" t="s">
        <v>46</v>
      </c>
      <c r="AI2" s="29" t="s">
        <v>47</v>
      </c>
      <c r="AJ2" s="29" t="s">
        <v>48</v>
      </c>
      <c r="AK2" s="29" t="s">
        <v>49</v>
      </c>
      <c r="AL2" s="30" t="s">
        <v>50</v>
      </c>
      <c r="AM2" s="30" t="s">
        <v>51</v>
      </c>
      <c r="AN2" s="30" t="s">
        <v>52</v>
      </c>
      <c r="AO2" s="30" t="s">
        <v>39</v>
      </c>
      <c r="AP2" s="30" t="s">
        <v>53</v>
      </c>
      <c r="AQ2" s="30" t="s">
        <v>38</v>
      </c>
      <c r="AR2" s="30" t="s">
        <v>54</v>
      </c>
      <c r="AS2" s="30" t="s">
        <v>55</v>
      </c>
      <c r="AT2" s="30" t="s">
        <v>56</v>
      </c>
      <c r="AU2" s="31" t="s">
        <v>57</v>
      </c>
      <c r="AV2" s="31" t="s">
        <v>58</v>
      </c>
      <c r="AW2" s="31" t="s">
        <v>59</v>
      </c>
      <c r="AX2" s="31" t="s">
        <v>60</v>
      </c>
      <c r="AY2" s="31" t="s">
        <v>61</v>
      </c>
      <c r="AZ2" s="31" t="s">
        <v>62</v>
      </c>
    </row>
    <row r="3" spans="1:52" s="45" customFormat="1" ht="20" x14ac:dyDescent="0.35">
      <c r="A3" s="38">
        <v>900673755</v>
      </c>
      <c r="B3" s="38" t="s">
        <v>63</v>
      </c>
      <c r="C3" s="38" t="s">
        <v>18</v>
      </c>
      <c r="D3" s="38">
        <v>15202</v>
      </c>
      <c r="E3" s="38" t="s">
        <v>80</v>
      </c>
      <c r="F3" s="38" t="s">
        <v>81</v>
      </c>
      <c r="G3" s="39">
        <v>45481</v>
      </c>
      <c r="H3" s="40">
        <v>45516</v>
      </c>
      <c r="I3" s="41">
        <v>6034742</v>
      </c>
      <c r="J3" s="41">
        <v>6034742</v>
      </c>
      <c r="K3" s="38" t="s">
        <v>19</v>
      </c>
      <c r="L3" s="43" t="s">
        <v>20</v>
      </c>
      <c r="M3" s="42" t="s">
        <v>21</v>
      </c>
      <c r="N3" s="44" t="s">
        <v>22</v>
      </c>
      <c r="O3" s="38" t="e">
        <v>#N/A</v>
      </c>
      <c r="P3" s="38" t="s">
        <v>130</v>
      </c>
      <c r="Q3" s="41">
        <v>0</v>
      </c>
      <c r="R3" s="38"/>
      <c r="S3" s="38" t="s">
        <v>66</v>
      </c>
      <c r="T3" s="39">
        <v>45481</v>
      </c>
      <c r="U3" s="39">
        <v>45482</v>
      </c>
      <c r="V3" s="39"/>
      <c r="W3" s="39"/>
      <c r="X3" s="47">
        <v>295</v>
      </c>
      <c r="Y3" s="47" t="s">
        <v>134</v>
      </c>
      <c r="Z3" s="41">
        <v>6034742</v>
      </c>
      <c r="AA3" s="41">
        <v>6034742</v>
      </c>
      <c r="AB3" s="41">
        <v>0</v>
      </c>
      <c r="AC3" s="38"/>
      <c r="AD3" s="38" t="s">
        <v>74</v>
      </c>
      <c r="AE3" s="41">
        <v>0</v>
      </c>
      <c r="AF3" s="38"/>
      <c r="AG3" s="38"/>
      <c r="AH3" s="38"/>
      <c r="AI3" s="38" t="s">
        <v>68</v>
      </c>
      <c r="AJ3" s="38"/>
      <c r="AK3" s="38"/>
      <c r="AL3" s="41">
        <v>6034742</v>
      </c>
      <c r="AM3" s="41">
        <v>0</v>
      </c>
      <c r="AN3" s="41">
        <v>0</v>
      </c>
      <c r="AO3" s="41">
        <v>0</v>
      </c>
      <c r="AP3" s="41">
        <v>0</v>
      </c>
      <c r="AQ3" s="41">
        <v>0</v>
      </c>
      <c r="AR3" s="41">
        <v>0</v>
      </c>
      <c r="AS3" s="41">
        <v>0</v>
      </c>
      <c r="AT3" s="41">
        <v>0</v>
      </c>
      <c r="AU3" s="41">
        <v>5914047.1600000001</v>
      </c>
      <c r="AV3" s="41">
        <v>120694.84</v>
      </c>
      <c r="AW3" s="38">
        <v>2201529370</v>
      </c>
      <c r="AX3" s="39">
        <v>45485</v>
      </c>
      <c r="AY3" s="38" t="str">
        <f>VLOOKUP($AW3,[3]Hoja1!$F$1:$I$26,3,0)</f>
        <v>(en blanco)</v>
      </c>
      <c r="AZ3" s="41">
        <f>VLOOKUP($AW3,[3]Hoja1!$F$1:$I$26,4,0)</f>
        <v>11828094.32</v>
      </c>
    </row>
    <row r="4" spans="1:52" s="45" customFormat="1" ht="20" x14ac:dyDescent="0.35">
      <c r="A4" s="38">
        <v>900673755</v>
      </c>
      <c r="B4" s="38" t="s">
        <v>63</v>
      </c>
      <c r="C4" s="38" t="s">
        <v>18</v>
      </c>
      <c r="D4" s="38">
        <v>16631</v>
      </c>
      <c r="E4" s="38" t="s">
        <v>77</v>
      </c>
      <c r="F4" s="38" t="s">
        <v>78</v>
      </c>
      <c r="G4" s="39">
        <v>45514</v>
      </c>
      <c r="H4" s="40">
        <v>45516</v>
      </c>
      <c r="I4" s="41">
        <v>18758908</v>
      </c>
      <c r="J4" s="41">
        <v>18758908</v>
      </c>
      <c r="K4" s="38" t="s">
        <v>19</v>
      </c>
      <c r="L4" s="43" t="s">
        <v>20</v>
      </c>
      <c r="M4" s="42" t="s">
        <v>21</v>
      </c>
      <c r="N4" s="44" t="s">
        <v>22</v>
      </c>
      <c r="O4" s="38" t="e">
        <v>#N/A</v>
      </c>
      <c r="P4" s="38" t="s">
        <v>129</v>
      </c>
      <c r="Q4" s="41">
        <v>0</v>
      </c>
      <c r="R4" s="38"/>
      <c r="S4" s="38" t="s">
        <v>66</v>
      </c>
      <c r="T4" s="39">
        <v>45514</v>
      </c>
      <c r="U4" s="39">
        <v>45516</v>
      </c>
      <c r="V4" s="39"/>
      <c r="W4" s="39"/>
      <c r="X4" s="47">
        <v>261</v>
      </c>
      <c r="Y4" s="47" t="s">
        <v>134</v>
      </c>
      <c r="Z4" s="41">
        <v>18758908</v>
      </c>
      <c r="AA4" s="41">
        <v>18758908</v>
      </c>
      <c r="AB4" s="41">
        <v>0</v>
      </c>
      <c r="AC4" s="38"/>
      <c r="AD4" s="38" t="s">
        <v>79</v>
      </c>
      <c r="AE4" s="41">
        <v>0</v>
      </c>
      <c r="AF4" s="38"/>
      <c r="AG4" s="38"/>
      <c r="AH4" s="38"/>
      <c r="AI4" s="38" t="s">
        <v>68</v>
      </c>
      <c r="AJ4" s="38"/>
      <c r="AK4" s="38"/>
      <c r="AL4" s="41">
        <v>12348987.84</v>
      </c>
      <c r="AM4" s="41">
        <v>0</v>
      </c>
      <c r="AN4" s="41">
        <v>0</v>
      </c>
      <c r="AO4" s="41">
        <v>0</v>
      </c>
      <c r="AP4" s="41">
        <v>0</v>
      </c>
      <c r="AQ4" s="41">
        <v>0</v>
      </c>
      <c r="AR4" s="41">
        <v>6409920.1600000001</v>
      </c>
      <c r="AS4" s="41">
        <v>0</v>
      </c>
      <c r="AT4" s="41">
        <v>0</v>
      </c>
      <c r="AU4" s="41">
        <v>12348987.84</v>
      </c>
      <c r="AV4" s="41">
        <v>375178</v>
      </c>
      <c r="AW4" s="38">
        <v>2201540044</v>
      </c>
      <c r="AX4" s="39">
        <v>45530</v>
      </c>
      <c r="AY4" s="38" t="str">
        <f>VLOOKUP($AW4,[3]Hoja1!$F$1:$I$26,3,0)</f>
        <v>(en blanco)</v>
      </c>
      <c r="AZ4" s="41">
        <f>VLOOKUP($AW4,[3]Hoja1!$F$1:$I$26,4,0)</f>
        <v>12348987.84</v>
      </c>
    </row>
    <row r="5" spans="1:52" s="45" customFormat="1" ht="20" x14ac:dyDescent="0.35">
      <c r="A5" s="38">
        <v>900673755</v>
      </c>
      <c r="B5" s="38" t="s">
        <v>63</v>
      </c>
      <c r="C5" s="38" t="s">
        <v>18</v>
      </c>
      <c r="D5" s="38">
        <v>20140</v>
      </c>
      <c r="E5" s="38" t="s">
        <v>82</v>
      </c>
      <c r="F5" s="38" t="s">
        <v>83</v>
      </c>
      <c r="G5" s="39">
        <v>45596</v>
      </c>
      <c r="H5" s="40">
        <v>45962</v>
      </c>
      <c r="I5" s="41">
        <v>2600000</v>
      </c>
      <c r="J5" s="41">
        <v>2600000</v>
      </c>
      <c r="K5" s="38" t="s">
        <v>23</v>
      </c>
      <c r="L5" s="43" t="s">
        <v>20</v>
      </c>
      <c r="M5" s="42" t="s">
        <v>21</v>
      </c>
      <c r="N5" s="38" t="s">
        <v>23</v>
      </c>
      <c r="O5" s="38" t="e">
        <v>#N/A</v>
      </c>
      <c r="P5" s="38" t="s">
        <v>84</v>
      </c>
      <c r="Q5" s="41">
        <v>0</v>
      </c>
      <c r="R5" s="38"/>
      <c r="S5" s="38" t="s">
        <v>85</v>
      </c>
      <c r="T5" s="39">
        <v>45596</v>
      </c>
      <c r="U5" s="39">
        <v>45597</v>
      </c>
      <c r="V5" s="39"/>
      <c r="W5" s="39">
        <v>45608</v>
      </c>
      <c r="X5" s="47">
        <v>169</v>
      </c>
      <c r="Y5" s="47" t="s">
        <v>135</v>
      </c>
      <c r="Z5" s="41">
        <v>2600000</v>
      </c>
      <c r="AA5" s="41">
        <v>2600000</v>
      </c>
      <c r="AB5" s="41">
        <v>2600000</v>
      </c>
      <c r="AC5" s="38" t="s">
        <v>86</v>
      </c>
      <c r="AD5" s="38"/>
      <c r="AE5" s="41">
        <v>2600000</v>
      </c>
      <c r="AF5" s="38" t="s">
        <v>40</v>
      </c>
      <c r="AG5" s="38" t="s">
        <v>87</v>
      </c>
      <c r="AH5" s="38" t="s">
        <v>88</v>
      </c>
      <c r="AI5" s="38" t="s">
        <v>89</v>
      </c>
      <c r="AJ5" s="38" t="s">
        <v>90</v>
      </c>
      <c r="AK5" s="38"/>
      <c r="AL5" s="41">
        <v>0</v>
      </c>
      <c r="AM5" s="41">
        <v>2600000</v>
      </c>
      <c r="AN5" s="41">
        <v>0</v>
      </c>
      <c r="AO5" s="41">
        <v>0</v>
      </c>
      <c r="AP5" s="41">
        <v>0</v>
      </c>
      <c r="AQ5" s="41">
        <v>0</v>
      </c>
      <c r="AR5" s="41">
        <v>0</v>
      </c>
      <c r="AS5" s="41">
        <v>0</v>
      </c>
      <c r="AT5" s="41">
        <v>0</v>
      </c>
      <c r="AU5" s="41">
        <v>0</v>
      </c>
      <c r="AV5" s="41">
        <v>0</v>
      </c>
      <c r="AW5" s="38"/>
      <c r="AX5" s="38"/>
      <c r="AY5" s="38"/>
      <c r="AZ5" s="41">
        <v>0</v>
      </c>
    </row>
    <row r="6" spans="1:52" s="45" customFormat="1" ht="20" x14ac:dyDescent="0.35">
      <c r="A6" s="38">
        <v>900673755</v>
      </c>
      <c r="B6" s="38" t="s">
        <v>63</v>
      </c>
      <c r="C6" s="38" t="s">
        <v>18</v>
      </c>
      <c r="D6" s="38">
        <v>20139</v>
      </c>
      <c r="E6" s="38" t="s">
        <v>91</v>
      </c>
      <c r="F6" s="38" t="s">
        <v>92</v>
      </c>
      <c r="G6" s="39">
        <v>45596</v>
      </c>
      <c r="H6" s="40">
        <v>45962</v>
      </c>
      <c r="I6" s="41">
        <v>2600000</v>
      </c>
      <c r="J6" s="41">
        <v>2600000</v>
      </c>
      <c r="K6" s="38" t="s">
        <v>23</v>
      </c>
      <c r="L6" s="43" t="s">
        <v>20</v>
      </c>
      <c r="M6" s="42" t="s">
        <v>21</v>
      </c>
      <c r="N6" s="38" t="s">
        <v>23</v>
      </c>
      <c r="O6" s="38" t="e">
        <v>#N/A</v>
      </c>
      <c r="P6" s="38" t="s">
        <v>84</v>
      </c>
      <c r="Q6" s="41">
        <v>0</v>
      </c>
      <c r="R6" s="38"/>
      <c r="S6" s="38" t="s">
        <v>85</v>
      </c>
      <c r="T6" s="39">
        <v>45596</v>
      </c>
      <c r="U6" s="39">
        <v>45597</v>
      </c>
      <c r="V6" s="39"/>
      <c r="W6" s="39">
        <v>45608</v>
      </c>
      <c r="X6" s="47">
        <v>169</v>
      </c>
      <c r="Y6" s="47" t="s">
        <v>135</v>
      </c>
      <c r="Z6" s="41">
        <v>2600000</v>
      </c>
      <c r="AA6" s="41">
        <v>2600000</v>
      </c>
      <c r="AB6" s="41">
        <v>2600000</v>
      </c>
      <c r="AC6" s="38" t="s">
        <v>86</v>
      </c>
      <c r="AD6" s="38"/>
      <c r="AE6" s="41">
        <v>2600000</v>
      </c>
      <c r="AF6" s="38" t="s">
        <v>40</v>
      </c>
      <c r="AG6" s="38" t="s">
        <v>87</v>
      </c>
      <c r="AH6" s="38" t="s">
        <v>88</v>
      </c>
      <c r="AI6" s="38" t="s">
        <v>89</v>
      </c>
      <c r="AJ6" s="38" t="s">
        <v>90</v>
      </c>
      <c r="AK6" s="38"/>
      <c r="AL6" s="41">
        <v>0</v>
      </c>
      <c r="AM6" s="41">
        <v>2600000</v>
      </c>
      <c r="AN6" s="41">
        <v>0</v>
      </c>
      <c r="AO6" s="41">
        <v>0</v>
      </c>
      <c r="AP6" s="41">
        <v>0</v>
      </c>
      <c r="AQ6" s="41">
        <v>0</v>
      </c>
      <c r="AR6" s="41">
        <v>0</v>
      </c>
      <c r="AS6" s="41">
        <v>0</v>
      </c>
      <c r="AT6" s="41">
        <v>0</v>
      </c>
      <c r="AU6" s="41">
        <v>0</v>
      </c>
      <c r="AV6" s="41">
        <v>0</v>
      </c>
      <c r="AW6" s="38"/>
      <c r="AX6" s="38"/>
      <c r="AY6" s="38"/>
      <c r="AZ6" s="41">
        <v>0</v>
      </c>
    </row>
    <row r="7" spans="1:52" s="45" customFormat="1" ht="20" x14ac:dyDescent="0.35">
      <c r="A7" s="38">
        <v>900673755</v>
      </c>
      <c r="B7" s="38" t="s">
        <v>63</v>
      </c>
      <c r="C7" s="38" t="s">
        <v>18</v>
      </c>
      <c r="D7" s="38">
        <v>20138</v>
      </c>
      <c r="E7" s="38" t="s">
        <v>93</v>
      </c>
      <c r="F7" s="38" t="s">
        <v>94</v>
      </c>
      <c r="G7" s="39">
        <v>45596</v>
      </c>
      <c r="H7" s="40">
        <v>45962</v>
      </c>
      <c r="I7" s="41">
        <v>2600000</v>
      </c>
      <c r="J7" s="41">
        <v>2600000</v>
      </c>
      <c r="K7" s="38" t="s">
        <v>23</v>
      </c>
      <c r="L7" s="43" t="s">
        <v>20</v>
      </c>
      <c r="M7" s="42" t="s">
        <v>21</v>
      </c>
      <c r="N7" s="38" t="s">
        <v>23</v>
      </c>
      <c r="O7" s="38" t="e">
        <v>#N/A</v>
      </c>
      <c r="P7" s="38" t="s">
        <v>84</v>
      </c>
      <c r="Q7" s="41">
        <v>0</v>
      </c>
      <c r="R7" s="38"/>
      <c r="S7" s="38" t="s">
        <v>85</v>
      </c>
      <c r="T7" s="39">
        <v>45596</v>
      </c>
      <c r="U7" s="39">
        <v>45597</v>
      </c>
      <c r="V7" s="39"/>
      <c r="W7" s="39">
        <v>45608</v>
      </c>
      <c r="X7" s="47">
        <v>169</v>
      </c>
      <c r="Y7" s="47" t="s">
        <v>135</v>
      </c>
      <c r="Z7" s="41">
        <v>2600000</v>
      </c>
      <c r="AA7" s="41">
        <v>2600000</v>
      </c>
      <c r="AB7" s="41">
        <v>2600000</v>
      </c>
      <c r="AC7" s="38" t="s">
        <v>86</v>
      </c>
      <c r="AD7" s="38"/>
      <c r="AE7" s="41">
        <v>2600000</v>
      </c>
      <c r="AF7" s="38" t="s">
        <v>40</v>
      </c>
      <c r="AG7" s="38" t="s">
        <v>87</v>
      </c>
      <c r="AH7" s="38" t="s">
        <v>88</v>
      </c>
      <c r="AI7" s="38" t="s">
        <v>89</v>
      </c>
      <c r="AJ7" s="38" t="s">
        <v>90</v>
      </c>
      <c r="AK7" s="38"/>
      <c r="AL7" s="41">
        <v>0</v>
      </c>
      <c r="AM7" s="41">
        <v>2600000</v>
      </c>
      <c r="AN7" s="41">
        <v>0</v>
      </c>
      <c r="AO7" s="41">
        <v>0</v>
      </c>
      <c r="AP7" s="41">
        <v>0</v>
      </c>
      <c r="AQ7" s="41">
        <v>0</v>
      </c>
      <c r="AR7" s="41">
        <v>0</v>
      </c>
      <c r="AS7" s="41">
        <v>0</v>
      </c>
      <c r="AT7" s="41">
        <v>0</v>
      </c>
      <c r="AU7" s="41">
        <v>0</v>
      </c>
      <c r="AV7" s="41">
        <v>0</v>
      </c>
      <c r="AW7" s="38"/>
      <c r="AX7" s="38"/>
      <c r="AY7" s="38"/>
      <c r="AZ7" s="41">
        <v>0</v>
      </c>
    </row>
    <row r="8" spans="1:52" s="45" customFormat="1" ht="20" x14ac:dyDescent="0.35">
      <c r="A8" s="38">
        <v>900673755</v>
      </c>
      <c r="B8" s="38" t="s">
        <v>63</v>
      </c>
      <c r="C8" s="38" t="s">
        <v>18</v>
      </c>
      <c r="D8" s="38">
        <v>20137</v>
      </c>
      <c r="E8" s="38" t="s">
        <v>95</v>
      </c>
      <c r="F8" s="38" t="s">
        <v>96</v>
      </c>
      <c r="G8" s="39">
        <v>45596</v>
      </c>
      <c r="H8" s="40">
        <v>45962</v>
      </c>
      <c r="I8" s="41">
        <v>2600000</v>
      </c>
      <c r="J8" s="41">
        <v>2600000</v>
      </c>
      <c r="K8" s="38" t="s">
        <v>23</v>
      </c>
      <c r="L8" s="43" t="s">
        <v>20</v>
      </c>
      <c r="M8" s="42" t="s">
        <v>21</v>
      </c>
      <c r="N8" s="38" t="s">
        <v>23</v>
      </c>
      <c r="O8" s="38" t="e">
        <v>#N/A</v>
      </c>
      <c r="P8" s="38" t="s">
        <v>84</v>
      </c>
      <c r="Q8" s="41">
        <v>0</v>
      </c>
      <c r="R8" s="38"/>
      <c r="S8" s="38" t="s">
        <v>85</v>
      </c>
      <c r="T8" s="39">
        <v>45596</v>
      </c>
      <c r="U8" s="39">
        <v>45597</v>
      </c>
      <c r="V8" s="39"/>
      <c r="W8" s="39">
        <v>45608</v>
      </c>
      <c r="X8" s="47">
        <v>169</v>
      </c>
      <c r="Y8" s="47" t="s">
        <v>135</v>
      </c>
      <c r="Z8" s="41">
        <v>2600000</v>
      </c>
      <c r="AA8" s="41">
        <v>2600000</v>
      </c>
      <c r="AB8" s="41">
        <v>2600000</v>
      </c>
      <c r="AC8" s="38" t="s">
        <v>86</v>
      </c>
      <c r="AD8" s="38"/>
      <c r="AE8" s="41">
        <v>2600000</v>
      </c>
      <c r="AF8" s="38" t="s">
        <v>40</v>
      </c>
      <c r="AG8" s="38" t="s">
        <v>87</v>
      </c>
      <c r="AH8" s="38" t="s">
        <v>88</v>
      </c>
      <c r="AI8" s="38" t="s">
        <v>89</v>
      </c>
      <c r="AJ8" s="38" t="s">
        <v>90</v>
      </c>
      <c r="AK8" s="38"/>
      <c r="AL8" s="41">
        <v>0</v>
      </c>
      <c r="AM8" s="41">
        <v>2600000</v>
      </c>
      <c r="AN8" s="41">
        <v>0</v>
      </c>
      <c r="AO8" s="41">
        <v>0</v>
      </c>
      <c r="AP8" s="41">
        <v>0</v>
      </c>
      <c r="AQ8" s="41">
        <v>0</v>
      </c>
      <c r="AR8" s="41">
        <v>0</v>
      </c>
      <c r="AS8" s="41">
        <v>0</v>
      </c>
      <c r="AT8" s="41">
        <v>0</v>
      </c>
      <c r="AU8" s="41">
        <v>0</v>
      </c>
      <c r="AV8" s="41">
        <v>0</v>
      </c>
      <c r="AW8" s="38"/>
      <c r="AX8" s="38"/>
      <c r="AY8" s="38"/>
      <c r="AZ8" s="41">
        <v>0</v>
      </c>
    </row>
    <row r="9" spans="1:52" s="45" customFormat="1" ht="20" x14ac:dyDescent="0.35">
      <c r="A9" s="38">
        <v>900673755</v>
      </c>
      <c r="B9" s="38" t="s">
        <v>63</v>
      </c>
      <c r="C9" s="38" t="s">
        <v>18</v>
      </c>
      <c r="D9" s="38">
        <v>20136</v>
      </c>
      <c r="E9" s="38" t="s">
        <v>97</v>
      </c>
      <c r="F9" s="38" t="s">
        <v>98</v>
      </c>
      <c r="G9" s="39">
        <v>45596</v>
      </c>
      <c r="H9" s="40">
        <v>45962</v>
      </c>
      <c r="I9" s="41">
        <v>2600000</v>
      </c>
      <c r="J9" s="41">
        <v>2600000</v>
      </c>
      <c r="K9" s="38" t="s">
        <v>23</v>
      </c>
      <c r="L9" s="43" t="s">
        <v>20</v>
      </c>
      <c r="M9" s="42" t="s">
        <v>21</v>
      </c>
      <c r="N9" s="38" t="s">
        <v>23</v>
      </c>
      <c r="O9" s="38" t="e">
        <v>#N/A</v>
      </c>
      <c r="P9" s="38" t="s">
        <v>84</v>
      </c>
      <c r="Q9" s="41">
        <v>0</v>
      </c>
      <c r="R9" s="38"/>
      <c r="S9" s="38" t="s">
        <v>85</v>
      </c>
      <c r="T9" s="39">
        <v>45596</v>
      </c>
      <c r="U9" s="39">
        <v>45597</v>
      </c>
      <c r="V9" s="39"/>
      <c r="W9" s="39">
        <v>45608</v>
      </c>
      <c r="X9" s="47">
        <v>169</v>
      </c>
      <c r="Y9" s="47" t="s">
        <v>135</v>
      </c>
      <c r="Z9" s="41">
        <v>2600000</v>
      </c>
      <c r="AA9" s="41">
        <v>2600000</v>
      </c>
      <c r="AB9" s="41">
        <v>2600000</v>
      </c>
      <c r="AC9" s="38" t="s">
        <v>86</v>
      </c>
      <c r="AD9" s="38"/>
      <c r="AE9" s="41">
        <v>2600000</v>
      </c>
      <c r="AF9" s="38" t="s">
        <v>40</v>
      </c>
      <c r="AG9" s="38" t="s">
        <v>87</v>
      </c>
      <c r="AH9" s="38" t="s">
        <v>88</v>
      </c>
      <c r="AI9" s="38" t="s">
        <v>68</v>
      </c>
      <c r="AJ9" s="38" t="s">
        <v>90</v>
      </c>
      <c r="AK9" s="38"/>
      <c r="AL9" s="41">
        <v>0</v>
      </c>
      <c r="AM9" s="41">
        <v>2600000</v>
      </c>
      <c r="AN9" s="41">
        <v>0</v>
      </c>
      <c r="AO9" s="41">
        <v>0</v>
      </c>
      <c r="AP9" s="41">
        <v>0</v>
      </c>
      <c r="AQ9" s="41">
        <v>0</v>
      </c>
      <c r="AR9" s="41">
        <v>0</v>
      </c>
      <c r="AS9" s="41">
        <v>0</v>
      </c>
      <c r="AT9" s="41">
        <v>0</v>
      </c>
      <c r="AU9" s="41">
        <v>0</v>
      </c>
      <c r="AV9" s="41">
        <v>0</v>
      </c>
      <c r="AW9" s="38"/>
      <c r="AX9" s="38"/>
      <c r="AY9" s="38"/>
      <c r="AZ9" s="41">
        <v>0</v>
      </c>
    </row>
    <row r="10" spans="1:52" s="45" customFormat="1" ht="20" x14ac:dyDescent="0.35">
      <c r="A10" s="38">
        <v>900673755</v>
      </c>
      <c r="B10" s="38" t="s">
        <v>63</v>
      </c>
      <c r="C10" s="38" t="s">
        <v>18</v>
      </c>
      <c r="D10" s="38">
        <v>20135</v>
      </c>
      <c r="E10" s="38" t="s">
        <v>99</v>
      </c>
      <c r="F10" s="38" t="s">
        <v>100</v>
      </c>
      <c r="G10" s="39">
        <v>45596</v>
      </c>
      <c r="H10" s="40">
        <v>45962</v>
      </c>
      <c r="I10" s="41">
        <v>2600000</v>
      </c>
      <c r="J10" s="41">
        <v>2600000</v>
      </c>
      <c r="K10" s="38" t="s">
        <v>23</v>
      </c>
      <c r="L10" s="43" t="s">
        <v>20</v>
      </c>
      <c r="M10" s="42" t="s">
        <v>21</v>
      </c>
      <c r="N10" s="38" t="s">
        <v>23</v>
      </c>
      <c r="O10" s="38" t="e">
        <v>#N/A</v>
      </c>
      <c r="P10" s="38" t="s">
        <v>84</v>
      </c>
      <c r="Q10" s="41">
        <v>0</v>
      </c>
      <c r="R10" s="38"/>
      <c r="S10" s="38" t="s">
        <v>85</v>
      </c>
      <c r="T10" s="39">
        <v>45596</v>
      </c>
      <c r="U10" s="39">
        <v>45597</v>
      </c>
      <c r="V10" s="39"/>
      <c r="W10" s="39">
        <v>45608</v>
      </c>
      <c r="X10" s="47">
        <v>169</v>
      </c>
      <c r="Y10" s="47" t="s">
        <v>135</v>
      </c>
      <c r="Z10" s="41">
        <v>2600000</v>
      </c>
      <c r="AA10" s="41">
        <v>2600000</v>
      </c>
      <c r="AB10" s="41">
        <v>2600000</v>
      </c>
      <c r="AC10" s="38" t="s">
        <v>86</v>
      </c>
      <c r="AD10" s="38"/>
      <c r="AE10" s="41">
        <v>2600000</v>
      </c>
      <c r="AF10" s="38" t="s">
        <v>40</v>
      </c>
      <c r="AG10" s="38" t="s">
        <v>87</v>
      </c>
      <c r="AH10" s="38" t="s">
        <v>88</v>
      </c>
      <c r="AI10" s="38" t="s">
        <v>68</v>
      </c>
      <c r="AJ10" s="38" t="s">
        <v>90</v>
      </c>
      <c r="AK10" s="38"/>
      <c r="AL10" s="41">
        <v>0</v>
      </c>
      <c r="AM10" s="41">
        <v>2600000</v>
      </c>
      <c r="AN10" s="41">
        <v>0</v>
      </c>
      <c r="AO10" s="41">
        <v>0</v>
      </c>
      <c r="AP10" s="41">
        <v>0</v>
      </c>
      <c r="AQ10" s="41">
        <v>0</v>
      </c>
      <c r="AR10" s="41">
        <v>0</v>
      </c>
      <c r="AS10" s="41">
        <v>0</v>
      </c>
      <c r="AT10" s="41">
        <v>0</v>
      </c>
      <c r="AU10" s="41">
        <v>0</v>
      </c>
      <c r="AV10" s="41">
        <v>0</v>
      </c>
      <c r="AW10" s="38"/>
      <c r="AX10" s="38"/>
      <c r="AY10" s="38"/>
      <c r="AZ10" s="41">
        <v>0</v>
      </c>
    </row>
    <row r="11" spans="1:52" s="45" customFormat="1" ht="20" x14ac:dyDescent="0.35">
      <c r="A11" s="38">
        <v>900673755</v>
      </c>
      <c r="B11" s="38" t="s">
        <v>63</v>
      </c>
      <c r="C11" s="38" t="s">
        <v>18</v>
      </c>
      <c r="D11" s="38">
        <v>20134</v>
      </c>
      <c r="E11" s="38" t="s">
        <v>101</v>
      </c>
      <c r="F11" s="38" t="s">
        <v>102</v>
      </c>
      <c r="G11" s="39">
        <v>45596</v>
      </c>
      <c r="H11" s="40">
        <v>45962</v>
      </c>
      <c r="I11" s="41">
        <v>2600000</v>
      </c>
      <c r="J11" s="41">
        <v>2600000</v>
      </c>
      <c r="K11" s="38" t="s">
        <v>23</v>
      </c>
      <c r="L11" s="43" t="s">
        <v>20</v>
      </c>
      <c r="M11" s="42" t="s">
        <v>21</v>
      </c>
      <c r="N11" s="38" t="s">
        <v>23</v>
      </c>
      <c r="O11" s="38" t="e">
        <v>#N/A</v>
      </c>
      <c r="P11" s="38" t="s">
        <v>84</v>
      </c>
      <c r="Q11" s="41">
        <v>0</v>
      </c>
      <c r="R11" s="38"/>
      <c r="S11" s="38" t="s">
        <v>85</v>
      </c>
      <c r="T11" s="39">
        <v>45596</v>
      </c>
      <c r="U11" s="39">
        <v>45597</v>
      </c>
      <c r="V11" s="39"/>
      <c r="W11" s="39">
        <v>45608</v>
      </c>
      <c r="X11" s="47">
        <v>169</v>
      </c>
      <c r="Y11" s="47" t="s">
        <v>135</v>
      </c>
      <c r="Z11" s="41">
        <v>2600000</v>
      </c>
      <c r="AA11" s="41">
        <v>2600000</v>
      </c>
      <c r="AB11" s="41">
        <v>2600000</v>
      </c>
      <c r="AC11" s="38" t="s">
        <v>86</v>
      </c>
      <c r="AD11" s="38"/>
      <c r="AE11" s="41">
        <v>2600000</v>
      </c>
      <c r="AF11" s="38" t="s">
        <v>40</v>
      </c>
      <c r="AG11" s="38" t="s">
        <v>87</v>
      </c>
      <c r="AH11" s="38" t="s">
        <v>88</v>
      </c>
      <c r="AI11" s="38" t="s">
        <v>68</v>
      </c>
      <c r="AJ11" s="38" t="s">
        <v>90</v>
      </c>
      <c r="AK11" s="38"/>
      <c r="AL11" s="41">
        <v>0</v>
      </c>
      <c r="AM11" s="41">
        <v>2600000</v>
      </c>
      <c r="AN11" s="41">
        <v>0</v>
      </c>
      <c r="AO11" s="41">
        <v>0</v>
      </c>
      <c r="AP11" s="41">
        <v>0</v>
      </c>
      <c r="AQ11" s="41">
        <v>0</v>
      </c>
      <c r="AR11" s="41">
        <v>0</v>
      </c>
      <c r="AS11" s="41">
        <v>0</v>
      </c>
      <c r="AT11" s="41">
        <v>0</v>
      </c>
      <c r="AU11" s="41">
        <v>0</v>
      </c>
      <c r="AV11" s="41">
        <v>0</v>
      </c>
      <c r="AW11" s="38"/>
      <c r="AX11" s="38"/>
      <c r="AY11" s="38"/>
      <c r="AZ11" s="41">
        <v>0</v>
      </c>
    </row>
    <row r="12" spans="1:52" s="45" customFormat="1" ht="20" x14ac:dyDescent="0.35">
      <c r="A12" s="38">
        <v>900673755</v>
      </c>
      <c r="B12" s="38" t="s">
        <v>63</v>
      </c>
      <c r="C12" s="38" t="s">
        <v>18</v>
      </c>
      <c r="D12" s="38">
        <v>20133</v>
      </c>
      <c r="E12" s="38" t="s">
        <v>103</v>
      </c>
      <c r="F12" s="38" t="s">
        <v>104</v>
      </c>
      <c r="G12" s="39">
        <v>45596</v>
      </c>
      <c r="H12" s="40">
        <v>45962</v>
      </c>
      <c r="I12" s="41">
        <v>2600000</v>
      </c>
      <c r="J12" s="41">
        <v>2600000</v>
      </c>
      <c r="K12" s="38" t="s">
        <v>23</v>
      </c>
      <c r="L12" s="43" t="s">
        <v>20</v>
      </c>
      <c r="M12" s="42" t="s">
        <v>21</v>
      </c>
      <c r="N12" s="38" t="s">
        <v>23</v>
      </c>
      <c r="O12" s="38" t="e">
        <v>#N/A</v>
      </c>
      <c r="P12" s="38" t="s">
        <v>84</v>
      </c>
      <c r="Q12" s="41">
        <v>0</v>
      </c>
      <c r="R12" s="38"/>
      <c r="S12" s="38" t="s">
        <v>85</v>
      </c>
      <c r="T12" s="39">
        <v>45596</v>
      </c>
      <c r="U12" s="39">
        <v>45597</v>
      </c>
      <c r="V12" s="39"/>
      <c r="W12" s="39">
        <v>45608</v>
      </c>
      <c r="X12" s="47">
        <v>169</v>
      </c>
      <c r="Y12" s="47" t="s">
        <v>135</v>
      </c>
      <c r="Z12" s="41">
        <v>2600000</v>
      </c>
      <c r="AA12" s="41">
        <v>2600000</v>
      </c>
      <c r="AB12" s="41">
        <v>2600000</v>
      </c>
      <c r="AC12" s="38" t="s">
        <v>86</v>
      </c>
      <c r="AD12" s="38"/>
      <c r="AE12" s="41">
        <v>2600000</v>
      </c>
      <c r="AF12" s="38" t="s">
        <v>40</v>
      </c>
      <c r="AG12" s="38" t="s">
        <v>87</v>
      </c>
      <c r="AH12" s="38" t="s">
        <v>88</v>
      </c>
      <c r="AI12" s="38" t="s">
        <v>68</v>
      </c>
      <c r="AJ12" s="38" t="s">
        <v>90</v>
      </c>
      <c r="AK12" s="38"/>
      <c r="AL12" s="41">
        <v>0</v>
      </c>
      <c r="AM12" s="41">
        <v>2600000</v>
      </c>
      <c r="AN12" s="41">
        <v>0</v>
      </c>
      <c r="AO12" s="41">
        <v>0</v>
      </c>
      <c r="AP12" s="41">
        <v>0</v>
      </c>
      <c r="AQ12" s="41">
        <v>0</v>
      </c>
      <c r="AR12" s="41">
        <v>0</v>
      </c>
      <c r="AS12" s="41">
        <v>0</v>
      </c>
      <c r="AT12" s="41">
        <v>0</v>
      </c>
      <c r="AU12" s="41">
        <v>0</v>
      </c>
      <c r="AV12" s="41">
        <v>0</v>
      </c>
      <c r="AW12" s="38"/>
      <c r="AX12" s="38"/>
      <c r="AY12" s="38"/>
      <c r="AZ12" s="41">
        <v>0</v>
      </c>
    </row>
    <row r="13" spans="1:52" s="45" customFormat="1" ht="20" x14ac:dyDescent="0.35">
      <c r="A13" s="38">
        <v>900673755</v>
      </c>
      <c r="B13" s="38" t="s">
        <v>63</v>
      </c>
      <c r="C13" s="38" t="s">
        <v>18</v>
      </c>
      <c r="D13" s="38">
        <v>16994</v>
      </c>
      <c r="E13" s="38" t="s">
        <v>105</v>
      </c>
      <c r="F13" s="38" t="s">
        <v>106</v>
      </c>
      <c r="G13" s="39">
        <v>45526</v>
      </c>
      <c r="H13" s="40">
        <v>45962</v>
      </c>
      <c r="I13" s="41">
        <v>70000</v>
      </c>
      <c r="J13" s="41">
        <v>70000</v>
      </c>
      <c r="K13" s="38" t="s">
        <v>23</v>
      </c>
      <c r="L13" s="43" t="s">
        <v>20</v>
      </c>
      <c r="M13" s="42" t="s">
        <v>21</v>
      </c>
      <c r="N13" s="38" t="s">
        <v>23</v>
      </c>
      <c r="O13" s="38" t="s">
        <v>51</v>
      </c>
      <c r="P13" s="38" t="s">
        <v>84</v>
      </c>
      <c r="Q13" s="41">
        <v>0</v>
      </c>
      <c r="R13" s="38"/>
      <c r="S13" s="38" t="s">
        <v>85</v>
      </c>
      <c r="T13" s="39">
        <v>45526</v>
      </c>
      <c r="U13" s="39">
        <v>45597</v>
      </c>
      <c r="V13" s="39"/>
      <c r="W13" s="39">
        <v>45608</v>
      </c>
      <c r="X13" s="47">
        <v>169</v>
      </c>
      <c r="Y13" s="47" t="s">
        <v>135</v>
      </c>
      <c r="Z13" s="41">
        <v>70000</v>
      </c>
      <c r="AA13" s="41">
        <v>70000</v>
      </c>
      <c r="AB13" s="41">
        <v>70000</v>
      </c>
      <c r="AC13" s="38" t="s">
        <v>107</v>
      </c>
      <c r="AD13" s="38"/>
      <c r="AE13" s="41">
        <v>70000</v>
      </c>
      <c r="AF13" s="38" t="s">
        <v>40</v>
      </c>
      <c r="AG13" s="38" t="s">
        <v>108</v>
      </c>
      <c r="AH13" s="38" t="s">
        <v>109</v>
      </c>
      <c r="AI13" s="38" t="s">
        <v>89</v>
      </c>
      <c r="AJ13" s="38" t="s">
        <v>90</v>
      </c>
      <c r="AK13" s="38"/>
      <c r="AL13" s="41">
        <v>0</v>
      </c>
      <c r="AM13" s="41">
        <v>70000</v>
      </c>
      <c r="AN13" s="41">
        <v>0</v>
      </c>
      <c r="AO13" s="41">
        <v>0</v>
      </c>
      <c r="AP13" s="41">
        <v>0</v>
      </c>
      <c r="AQ13" s="41">
        <v>0</v>
      </c>
      <c r="AR13" s="41">
        <v>0</v>
      </c>
      <c r="AS13" s="41">
        <v>0</v>
      </c>
      <c r="AT13" s="41">
        <v>0</v>
      </c>
      <c r="AU13" s="41">
        <v>0</v>
      </c>
      <c r="AV13" s="41">
        <v>0</v>
      </c>
      <c r="AW13" s="38"/>
      <c r="AX13" s="38"/>
      <c r="AY13" s="38"/>
      <c r="AZ13" s="41">
        <v>0</v>
      </c>
    </row>
    <row r="14" spans="1:52" s="45" customFormat="1" ht="20" x14ac:dyDescent="0.35">
      <c r="A14" s="38">
        <v>900673755</v>
      </c>
      <c r="B14" s="38" t="s">
        <v>63</v>
      </c>
      <c r="C14" s="38" t="s">
        <v>18</v>
      </c>
      <c r="D14" s="38">
        <v>16988</v>
      </c>
      <c r="E14" s="38" t="s">
        <v>123</v>
      </c>
      <c r="F14" s="38" t="s">
        <v>124</v>
      </c>
      <c r="G14" s="39">
        <v>45526</v>
      </c>
      <c r="H14" s="40">
        <v>45962</v>
      </c>
      <c r="I14" s="41">
        <v>280000</v>
      </c>
      <c r="J14" s="41">
        <v>280000</v>
      </c>
      <c r="K14" s="38" t="s">
        <v>23</v>
      </c>
      <c r="L14" s="43" t="s">
        <v>20</v>
      </c>
      <c r="M14" s="42" t="s">
        <v>21</v>
      </c>
      <c r="N14" s="38" t="s">
        <v>23</v>
      </c>
      <c r="O14" s="38" t="s">
        <v>52</v>
      </c>
      <c r="P14" s="38" t="s">
        <v>125</v>
      </c>
      <c r="Q14" s="41">
        <v>0</v>
      </c>
      <c r="R14" s="38"/>
      <c r="S14" s="38" t="s">
        <v>126</v>
      </c>
      <c r="T14" s="39">
        <v>45526</v>
      </c>
      <c r="U14" s="39"/>
      <c r="V14" s="39"/>
      <c r="W14" s="39"/>
      <c r="X14" s="47" t="s">
        <v>136</v>
      </c>
      <c r="Y14" s="47" t="s">
        <v>136</v>
      </c>
      <c r="Z14" s="41">
        <v>280000</v>
      </c>
      <c r="AA14" s="41">
        <v>280000</v>
      </c>
      <c r="AB14" s="41">
        <v>0</v>
      </c>
      <c r="AC14" s="38"/>
      <c r="AD14" s="38"/>
      <c r="AE14" s="41">
        <v>0</v>
      </c>
      <c r="AF14" s="38"/>
      <c r="AG14" s="38"/>
      <c r="AH14" s="38"/>
      <c r="AI14" s="38" t="s">
        <v>127</v>
      </c>
      <c r="AJ14" s="38"/>
      <c r="AK14" s="38"/>
      <c r="AL14" s="41">
        <v>0</v>
      </c>
      <c r="AM14" s="41">
        <v>0</v>
      </c>
      <c r="AN14" s="41">
        <v>280000</v>
      </c>
      <c r="AO14" s="41">
        <v>0</v>
      </c>
      <c r="AP14" s="41">
        <v>0</v>
      </c>
      <c r="AQ14" s="41">
        <v>0</v>
      </c>
      <c r="AR14" s="41">
        <v>0</v>
      </c>
      <c r="AS14" s="41">
        <v>0</v>
      </c>
      <c r="AT14" s="41">
        <v>0</v>
      </c>
      <c r="AU14" s="41">
        <v>0</v>
      </c>
      <c r="AV14" s="41">
        <v>0</v>
      </c>
      <c r="AW14" s="38"/>
      <c r="AX14" s="38"/>
      <c r="AY14" s="38"/>
      <c r="AZ14" s="41">
        <v>0</v>
      </c>
    </row>
    <row r="15" spans="1:52" s="45" customFormat="1" ht="20" x14ac:dyDescent="0.35">
      <c r="A15" s="38">
        <v>900673755</v>
      </c>
      <c r="B15" s="38" t="s">
        <v>63</v>
      </c>
      <c r="C15" s="38" t="s">
        <v>18</v>
      </c>
      <c r="D15" s="38">
        <v>25872</v>
      </c>
      <c r="E15" s="38" t="s">
        <v>64</v>
      </c>
      <c r="F15" s="38" t="s">
        <v>65</v>
      </c>
      <c r="G15" s="39">
        <v>45754</v>
      </c>
      <c r="H15" s="40">
        <v>45757</v>
      </c>
      <c r="I15" s="41">
        <v>6552376</v>
      </c>
      <c r="J15" s="41">
        <v>6552376</v>
      </c>
      <c r="K15" s="42" t="s">
        <v>19</v>
      </c>
      <c r="L15" s="43" t="s">
        <v>20</v>
      </c>
      <c r="M15" s="42" t="s">
        <v>21</v>
      </c>
      <c r="N15" s="44" t="s">
        <v>22</v>
      </c>
      <c r="O15" s="38" t="e">
        <v>#N/A</v>
      </c>
      <c r="P15" s="38" t="s">
        <v>128</v>
      </c>
      <c r="Q15" s="41">
        <v>6421328.4800000004</v>
      </c>
      <c r="R15" s="38">
        <v>1222583643</v>
      </c>
      <c r="S15" s="38" t="s">
        <v>66</v>
      </c>
      <c r="T15" s="39">
        <v>45754</v>
      </c>
      <c r="U15" s="39">
        <v>45755</v>
      </c>
      <c r="V15" s="39"/>
      <c r="W15" s="39"/>
      <c r="X15" s="47">
        <v>22</v>
      </c>
      <c r="Y15" s="47" t="s">
        <v>131</v>
      </c>
      <c r="Z15" s="41">
        <v>6552376</v>
      </c>
      <c r="AA15" s="41">
        <v>6552376</v>
      </c>
      <c r="AB15" s="41">
        <v>0</v>
      </c>
      <c r="AC15" s="38"/>
      <c r="AD15" s="38" t="s">
        <v>67</v>
      </c>
      <c r="AE15" s="41">
        <v>0</v>
      </c>
      <c r="AF15" s="38"/>
      <c r="AG15" s="38"/>
      <c r="AH15" s="38"/>
      <c r="AI15" s="38" t="s">
        <v>68</v>
      </c>
      <c r="AJ15" s="38"/>
      <c r="AK15" s="38"/>
      <c r="AL15" s="41">
        <v>0</v>
      </c>
      <c r="AM15" s="41">
        <v>0</v>
      </c>
      <c r="AN15" s="41">
        <v>0</v>
      </c>
      <c r="AO15" s="41">
        <v>0</v>
      </c>
      <c r="AP15" s="41">
        <v>0</v>
      </c>
      <c r="AQ15" s="41">
        <v>0</v>
      </c>
      <c r="AR15" s="41">
        <v>6552376</v>
      </c>
      <c r="AS15" s="41">
        <v>0</v>
      </c>
      <c r="AT15" s="41">
        <v>0</v>
      </c>
      <c r="AU15" s="41">
        <v>0</v>
      </c>
      <c r="AV15" s="41">
        <v>0</v>
      </c>
      <c r="AW15" s="38"/>
      <c r="AX15" s="38"/>
      <c r="AY15" s="38"/>
      <c r="AZ15" s="41">
        <v>0</v>
      </c>
    </row>
    <row r="16" spans="1:52" s="45" customFormat="1" ht="20" x14ac:dyDescent="0.35">
      <c r="A16" s="38">
        <v>900673755</v>
      </c>
      <c r="B16" s="38" t="s">
        <v>63</v>
      </c>
      <c r="C16" s="38" t="s">
        <v>18</v>
      </c>
      <c r="D16" s="38">
        <v>25871</v>
      </c>
      <c r="E16" s="38" t="s">
        <v>69</v>
      </c>
      <c r="F16" s="38" t="s">
        <v>70</v>
      </c>
      <c r="G16" s="39">
        <v>45754</v>
      </c>
      <c r="H16" s="40">
        <v>45757</v>
      </c>
      <c r="I16" s="41">
        <v>18103300</v>
      </c>
      <c r="J16" s="41">
        <v>18103300</v>
      </c>
      <c r="K16" s="38" t="s">
        <v>19</v>
      </c>
      <c r="L16" s="43" t="s">
        <v>20</v>
      </c>
      <c r="M16" s="42" t="s">
        <v>21</v>
      </c>
      <c r="N16" s="44" t="s">
        <v>22</v>
      </c>
      <c r="O16" s="38" t="e">
        <v>#N/A</v>
      </c>
      <c r="P16" s="38" t="s">
        <v>128</v>
      </c>
      <c r="Q16" s="41">
        <v>17741234</v>
      </c>
      <c r="R16" s="38">
        <v>1222583642</v>
      </c>
      <c r="S16" s="38" t="s">
        <v>66</v>
      </c>
      <c r="T16" s="39">
        <v>45754</v>
      </c>
      <c r="U16" s="39">
        <v>45762</v>
      </c>
      <c r="V16" s="39"/>
      <c r="W16" s="39"/>
      <c r="X16" s="47">
        <v>15</v>
      </c>
      <c r="Y16" s="47" t="s">
        <v>131</v>
      </c>
      <c r="Z16" s="41">
        <v>18103300</v>
      </c>
      <c r="AA16" s="41">
        <v>18103300</v>
      </c>
      <c r="AB16" s="41">
        <v>0</v>
      </c>
      <c r="AC16" s="38"/>
      <c r="AD16" s="38" t="s">
        <v>67</v>
      </c>
      <c r="AE16" s="41">
        <v>0</v>
      </c>
      <c r="AF16" s="38"/>
      <c r="AG16" s="38"/>
      <c r="AH16" s="38"/>
      <c r="AI16" s="38" t="s">
        <v>71</v>
      </c>
      <c r="AJ16" s="38"/>
      <c r="AK16" s="38"/>
      <c r="AL16" s="41">
        <v>0</v>
      </c>
      <c r="AM16" s="41">
        <v>0</v>
      </c>
      <c r="AN16" s="41">
        <v>0</v>
      </c>
      <c r="AO16" s="41">
        <v>0</v>
      </c>
      <c r="AP16" s="41">
        <v>0</v>
      </c>
      <c r="AQ16" s="41">
        <v>0</v>
      </c>
      <c r="AR16" s="41">
        <v>18103300</v>
      </c>
      <c r="AS16" s="41">
        <v>0</v>
      </c>
      <c r="AT16" s="41">
        <v>0</v>
      </c>
      <c r="AU16" s="41">
        <v>0</v>
      </c>
      <c r="AV16" s="41">
        <v>0</v>
      </c>
      <c r="AW16" s="38"/>
      <c r="AX16" s="38"/>
      <c r="AY16" s="38"/>
      <c r="AZ16" s="41">
        <v>0</v>
      </c>
    </row>
    <row r="17" spans="1:52" s="45" customFormat="1" ht="20" x14ac:dyDescent="0.35">
      <c r="A17" s="38">
        <v>900673755</v>
      </c>
      <c r="B17" s="38" t="s">
        <v>63</v>
      </c>
      <c r="C17" s="38" t="s">
        <v>18</v>
      </c>
      <c r="D17" s="38">
        <v>24672</v>
      </c>
      <c r="E17" s="38" t="s">
        <v>72</v>
      </c>
      <c r="F17" s="38" t="s">
        <v>73</v>
      </c>
      <c r="G17" s="39">
        <v>45722</v>
      </c>
      <c r="H17" s="40">
        <v>45726</v>
      </c>
      <c r="I17" s="41">
        <v>18103300</v>
      </c>
      <c r="J17" s="41">
        <v>18103300</v>
      </c>
      <c r="K17" s="38" t="s">
        <v>19</v>
      </c>
      <c r="L17" s="43" t="s">
        <v>20</v>
      </c>
      <c r="M17" s="42" t="s">
        <v>21</v>
      </c>
      <c r="N17" s="44" t="s">
        <v>22</v>
      </c>
      <c r="O17" s="38" t="e">
        <v>#N/A</v>
      </c>
      <c r="P17" s="38" t="s">
        <v>128</v>
      </c>
      <c r="Q17" s="41">
        <v>17741234</v>
      </c>
      <c r="R17" s="38">
        <v>1222572567</v>
      </c>
      <c r="S17" s="38" t="s">
        <v>66</v>
      </c>
      <c r="T17" s="39">
        <v>45722</v>
      </c>
      <c r="U17" s="39">
        <v>45726</v>
      </c>
      <c r="V17" s="39"/>
      <c r="W17" s="39"/>
      <c r="X17" s="47">
        <v>51</v>
      </c>
      <c r="Y17" s="47" t="s">
        <v>132</v>
      </c>
      <c r="Z17" s="41">
        <v>18103300</v>
      </c>
      <c r="AA17" s="41">
        <v>18103300</v>
      </c>
      <c r="AB17" s="41">
        <v>0</v>
      </c>
      <c r="AC17" s="38"/>
      <c r="AD17" s="38" t="s">
        <v>74</v>
      </c>
      <c r="AE17" s="41">
        <v>0</v>
      </c>
      <c r="AF17" s="38"/>
      <c r="AG17" s="38"/>
      <c r="AH17" s="38"/>
      <c r="AI17" s="38" t="s">
        <v>68</v>
      </c>
      <c r="AJ17" s="38"/>
      <c r="AK17" s="38"/>
      <c r="AL17" s="41">
        <v>0</v>
      </c>
      <c r="AM17" s="41">
        <v>0</v>
      </c>
      <c r="AN17" s="41">
        <v>0</v>
      </c>
      <c r="AO17" s="41">
        <v>0</v>
      </c>
      <c r="AP17" s="41">
        <v>0</v>
      </c>
      <c r="AQ17" s="41">
        <v>0</v>
      </c>
      <c r="AR17" s="41">
        <v>18103300</v>
      </c>
      <c r="AS17" s="41">
        <v>0</v>
      </c>
      <c r="AT17" s="41">
        <v>0</v>
      </c>
      <c r="AU17" s="41">
        <v>0</v>
      </c>
      <c r="AV17" s="41">
        <v>0</v>
      </c>
      <c r="AW17" s="38"/>
      <c r="AX17" s="38"/>
      <c r="AY17" s="38"/>
      <c r="AZ17" s="41">
        <v>0</v>
      </c>
    </row>
    <row r="18" spans="1:52" s="45" customFormat="1" ht="20" x14ac:dyDescent="0.35">
      <c r="A18" s="38">
        <v>900673755</v>
      </c>
      <c r="B18" s="38" t="s">
        <v>63</v>
      </c>
      <c r="C18" s="38" t="s">
        <v>18</v>
      </c>
      <c r="D18" s="38">
        <v>23637</v>
      </c>
      <c r="E18" s="38" t="s">
        <v>75</v>
      </c>
      <c r="F18" s="38" t="s">
        <v>76</v>
      </c>
      <c r="G18" s="39">
        <v>45698</v>
      </c>
      <c r="H18" s="40">
        <v>45698</v>
      </c>
      <c r="I18" s="41">
        <v>18552410</v>
      </c>
      <c r="J18" s="41">
        <v>18552410</v>
      </c>
      <c r="K18" s="38" t="s">
        <v>19</v>
      </c>
      <c r="L18" s="43" t="s">
        <v>20</v>
      </c>
      <c r="M18" s="42" t="s">
        <v>21</v>
      </c>
      <c r="N18" s="44" t="s">
        <v>22</v>
      </c>
      <c r="O18" s="38" t="e">
        <v>#N/A</v>
      </c>
      <c r="P18" s="38" t="s">
        <v>128</v>
      </c>
      <c r="Q18" s="41">
        <v>18181361.800000001</v>
      </c>
      <c r="R18" s="38">
        <v>1222563610</v>
      </c>
      <c r="S18" s="38" t="s">
        <v>66</v>
      </c>
      <c r="T18" s="39">
        <v>45698</v>
      </c>
      <c r="U18" s="39">
        <v>45698</v>
      </c>
      <c r="V18" s="39"/>
      <c r="W18" s="39"/>
      <c r="X18" s="47">
        <v>79</v>
      </c>
      <c r="Y18" s="47" t="s">
        <v>133</v>
      </c>
      <c r="Z18" s="41">
        <v>18552410</v>
      </c>
      <c r="AA18" s="41">
        <v>18552410</v>
      </c>
      <c r="AB18" s="41">
        <v>0</v>
      </c>
      <c r="AC18" s="38"/>
      <c r="AD18" s="38" t="s">
        <v>74</v>
      </c>
      <c r="AE18" s="41">
        <v>0</v>
      </c>
      <c r="AF18" s="38"/>
      <c r="AG18" s="38"/>
      <c r="AH18" s="38"/>
      <c r="AI18" s="38" t="s">
        <v>68</v>
      </c>
      <c r="AJ18" s="38"/>
      <c r="AK18" s="38"/>
      <c r="AL18" s="41">
        <v>0</v>
      </c>
      <c r="AM18" s="41">
        <v>0</v>
      </c>
      <c r="AN18" s="41">
        <v>0</v>
      </c>
      <c r="AO18" s="41">
        <v>0</v>
      </c>
      <c r="AP18" s="41">
        <v>0</v>
      </c>
      <c r="AQ18" s="41">
        <v>0</v>
      </c>
      <c r="AR18" s="41">
        <v>18552410</v>
      </c>
      <c r="AS18" s="41">
        <v>0</v>
      </c>
      <c r="AT18" s="41">
        <v>0</v>
      </c>
      <c r="AU18" s="41">
        <v>0</v>
      </c>
      <c r="AV18" s="41">
        <v>0</v>
      </c>
      <c r="AW18" s="38"/>
      <c r="AX18" s="38"/>
      <c r="AY18" s="38"/>
      <c r="AZ18" s="41">
        <v>0</v>
      </c>
    </row>
    <row r="19" spans="1:52" s="45" customFormat="1" ht="20" x14ac:dyDescent="0.35">
      <c r="A19" s="38">
        <v>900673755</v>
      </c>
      <c r="B19" s="38" t="s">
        <v>63</v>
      </c>
      <c r="C19" s="38" t="s">
        <v>18</v>
      </c>
      <c r="D19" s="38">
        <v>25776</v>
      </c>
      <c r="E19" s="38" t="s">
        <v>110</v>
      </c>
      <c r="F19" s="38" t="s">
        <v>111</v>
      </c>
      <c r="G19" s="39">
        <v>45748</v>
      </c>
      <c r="H19" s="40">
        <v>45757</v>
      </c>
      <c r="I19" s="41">
        <v>104000</v>
      </c>
      <c r="J19" s="41">
        <v>104000</v>
      </c>
      <c r="K19" s="38" t="s">
        <v>23</v>
      </c>
      <c r="L19" s="43" t="s">
        <v>20</v>
      </c>
      <c r="M19" s="42" t="s">
        <v>21</v>
      </c>
      <c r="N19" s="38" t="s">
        <v>23</v>
      </c>
      <c r="O19" s="38" t="e">
        <v>#N/A</v>
      </c>
      <c r="P19" s="38" t="s">
        <v>128</v>
      </c>
      <c r="Q19" s="41">
        <v>104000</v>
      </c>
      <c r="R19" s="38">
        <v>1222595847</v>
      </c>
      <c r="S19" s="38" t="s">
        <v>112</v>
      </c>
      <c r="T19" s="39">
        <v>45748</v>
      </c>
      <c r="U19" s="39">
        <v>45756</v>
      </c>
      <c r="V19" s="39">
        <v>45776</v>
      </c>
      <c r="W19" s="39"/>
      <c r="X19" s="47">
        <v>1</v>
      </c>
      <c r="Y19" s="47" t="s">
        <v>131</v>
      </c>
      <c r="Z19" s="41">
        <v>104000</v>
      </c>
      <c r="AA19" s="41">
        <v>104000</v>
      </c>
      <c r="AB19" s="41">
        <v>0</v>
      </c>
      <c r="AC19" s="38"/>
      <c r="AD19" s="38" t="s">
        <v>113</v>
      </c>
      <c r="AE19" s="41">
        <v>0</v>
      </c>
      <c r="AF19" s="38"/>
      <c r="AG19" s="38"/>
      <c r="AH19" s="38"/>
      <c r="AI19" s="38" t="s">
        <v>89</v>
      </c>
      <c r="AJ19" s="38"/>
      <c r="AK19" s="38" t="s">
        <v>114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104000</v>
      </c>
      <c r="AS19" s="41">
        <v>0</v>
      </c>
      <c r="AT19" s="41">
        <v>0</v>
      </c>
      <c r="AU19" s="41">
        <v>0</v>
      </c>
      <c r="AV19" s="41">
        <v>0</v>
      </c>
      <c r="AW19" s="38"/>
      <c r="AX19" s="38"/>
      <c r="AY19" s="38"/>
      <c r="AZ19" s="41">
        <v>0</v>
      </c>
    </row>
    <row r="20" spans="1:52" s="45" customFormat="1" ht="20" x14ac:dyDescent="0.35">
      <c r="A20" s="38">
        <v>900673755</v>
      </c>
      <c r="B20" s="38" t="s">
        <v>63</v>
      </c>
      <c r="C20" s="38" t="s">
        <v>18</v>
      </c>
      <c r="D20" s="38">
        <v>25775</v>
      </c>
      <c r="E20" s="38" t="s">
        <v>115</v>
      </c>
      <c r="F20" s="38" t="s">
        <v>116</v>
      </c>
      <c r="G20" s="39">
        <v>45748</v>
      </c>
      <c r="H20" s="40">
        <v>45757</v>
      </c>
      <c r="I20" s="41">
        <v>2820000</v>
      </c>
      <c r="J20" s="41">
        <v>2820000</v>
      </c>
      <c r="K20" s="38" t="s">
        <v>23</v>
      </c>
      <c r="L20" s="43" t="s">
        <v>20</v>
      </c>
      <c r="M20" s="42" t="s">
        <v>21</v>
      </c>
      <c r="N20" s="38" t="s">
        <v>23</v>
      </c>
      <c r="O20" s="38" t="e">
        <v>#N/A</v>
      </c>
      <c r="P20" s="38" t="s">
        <v>128</v>
      </c>
      <c r="Q20" s="41">
        <v>2820000</v>
      </c>
      <c r="R20" s="38">
        <v>1222595849</v>
      </c>
      <c r="S20" s="38" t="s">
        <v>112</v>
      </c>
      <c r="T20" s="39">
        <v>45748</v>
      </c>
      <c r="U20" s="39">
        <v>45756</v>
      </c>
      <c r="V20" s="39">
        <v>45776</v>
      </c>
      <c r="W20" s="39"/>
      <c r="X20" s="47">
        <v>1</v>
      </c>
      <c r="Y20" s="47" t="s">
        <v>131</v>
      </c>
      <c r="Z20" s="41">
        <v>2820000</v>
      </c>
      <c r="AA20" s="41">
        <v>2820000</v>
      </c>
      <c r="AB20" s="41">
        <v>0</v>
      </c>
      <c r="AC20" s="38"/>
      <c r="AD20" s="38" t="s">
        <v>113</v>
      </c>
      <c r="AE20" s="41">
        <v>0</v>
      </c>
      <c r="AF20" s="38"/>
      <c r="AG20" s="38"/>
      <c r="AH20" s="38"/>
      <c r="AI20" s="38" t="s">
        <v>89</v>
      </c>
      <c r="AJ20" s="38"/>
      <c r="AK20" s="38" t="s">
        <v>114</v>
      </c>
      <c r="AL20" s="41">
        <v>0</v>
      </c>
      <c r="AM20" s="41">
        <v>0</v>
      </c>
      <c r="AN20" s="41">
        <v>0</v>
      </c>
      <c r="AO20" s="41">
        <v>0</v>
      </c>
      <c r="AP20" s="41">
        <v>0</v>
      </c>
      <c r="AQ20" s="41">
        <v>0</v>
      </c>
      <c r="AR20" s="41">
        <v>2820000</v>
      </c>
      <c r="AS20" s="41">
        <v>0</v>
      </c>
      <c r="AT20" s="41">
        <v>0</v>
      </c>
      <c r="AU20" s="41">
        <v>0</v>
      </c>
      <c r="AV20" s="41">
        <v>0</v>
      </c>
      <c r="AW20" s="38"/>
      <c r="AX20" s="38"/>
      <c r="AY20" s="38"/>
      <c r="AZ20" s="41">
        <v>0</v>
      </c>
    </row>
    <row r="21" spans="1:52" s="45" customFormat="1" ht="20" x14ac:dyDescent="0.35">
      <c r="A21" s="38">
        <v>900673755</v>
      </c>
      <c r="B21" s="38" t="s">
        <v>63</v>
      </c>
      <c r="C21" s="38" t="s">
        <v>18</v>
      </c>
      <c r="D21" s="38">
        <v>25774</v>
      </c>
      <c r="E21" s="38" t="s">
        <v>117</v>
      </c>
      <c r="F21" s="38" t="s">
        <v>118</v>
      </c>
      <c r="G21" s="39">
        <v>45748</v>
      </c>
      <c r="H21" s="40">
        <v>45757</v>
      </c>
      <c r="I21" s="41">
        <v>1128000</v>
      </c>
      <c r="J21" s="41">
        <v>1128000</v>
      </c>
      <c r="K21" s="38" t="s">
        <v>23</v>
      </c>
      <c r="L21" s="43" t="s">
        <v>20</v>
      </c>
      <c r="M21" s="42" t="s">
        <v>21</v>
      </c>
      <c r="N21" s="38" t="s">
        <v>23</v>
      </c>
      <c r="O21" s="38" t="e">
        <v>#N/A</v>
      </c>
      <c r="P21" s="38" t="s">
        <v>128</v>
      </c>
      <c r="Q21" s="41">
        <v>1128000</v>
      </c>
      <c r="R21" s="38">
        <v>1222595848</v>
      </c>
      <c r="S21" s="38" t="s">
        <v>112</v>
      </c>
      <c r="T21" s="39">
        <v>45748</v>
      </c>
      <c r="U21" s="39">
        <v>45756</v>
      </c>
      <c r="V21" s="39">
        <v>45776</v>
      </c>
      <c r="W21" s="39"/>
      <c r="X21" s="47">
        <v>1</v>
      </c>
      <c r="Y21" s="47" t="s">
        <v>131</v>
      </c>
      <c r="Z21" s="41">
        <v>1128000</v>
      </c>
      <c r="AA21" s="41">
        <v>1128000</v>
      </c>
      <c r="AB21" s="41">
        <v>0</v>
      </c>
      <c r="AC21" s="38"/>
      <c r="AD21" s="38" t="s">
        <v>113</v>
      </c>
      <c r="AE21" s="41">
        <v>0</v>
      </c>
      <c r="AF21" s="38"/>
      <c r="AG21" s="38"/>
      <c r="AH21" s="38"/>
      <c r="AI21" s="38" t="s">
        <v>89</v>
      </c>
      <c r="AJ21" s="38"/>
      <c r="AK21" s="38" t="s">
        <v>114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1128000</v>
      </c>
      <c r="AS21" s="41">
        <v>0</v>
      </c>
      <c r="AT21" s="41">
        <v>0</v>
      </c>
      <c r="AU21" s="41">
        <v>0</v>
      </c>
      <c r="AV21" s="41">
        <v>0</v>
      </c>
      <c r="AW21" s="38"/>
      <c r="AX21" s="38"/>
      <c r="AY21" s="38"/>
      <c r="AZ21" s="41">
        <v>0</v>
      </c>
    </row>
    <row r="22" spans="1:52" s="45" customFormat="1" ht="20" x14ac:dyDescent="0.35">
      <c r="A22" s="38">
        <v>900673755</v>
      </c>
      <c r="B22" s="38" t="s">
        <v>63</v>
      </c>
      <c r="C22" s="38" t="s">
        <v>18</v>
      </c>
      <c r="D22" s="38">
        <v>25773</v>
      </c>
      <c r="E22" s="38" t="s">
        <v>119</v>
      </c>
      <c r="F22" s="38" t="s">
        <v>120</v>
      </c>
      <c r="G22" s="39">
        <v>45748</v>
      </c>
      <c r="H22" s="40">
        <v>45757</v>
      </c>
      <c r="I22" s="41">
        <v>94000</v>
      </c>
      <c r="J22" s="41">
        <v>94000</v>
      </c>
      <c r="K22" s="38" t="s">
        <v>23</v>
      </c>
      <c r="L22" s="43" t="s">
        <v>20</v>
      </c>
      <c r="M22" s="42" t="s">
        <v>21</v>
      </c>
      <c r="N22" s="38" t="s">
        <v>23</v>
      </c>
      <c r="O22" s="38" t="e">
        <v>#N/A</v>
      </c>
      <c r="P22" s="38" t="s">
        <v>128</v>
      </c>
      <c r="Q22" s="41">
        <v>94000</v>
      </c>
      <c r="R22" s="38">
        <v>1222595846</v>
      </c>
      <c r="S22" s="38" t="s">
        <v>112</v>
      </c>
      <c r="T22" s="39">
        <v>45748</v>
      </c>
      <c r="U22" s="39">
        <v>45756</v>
      </c>
      <c r="V22" s="39">
        <v>45776</v>
      </c>
      <c r="W22" s="39"/>
      <c r="X22" s="47">
        <v>1</v>
      </c>
      <c r="Y22" s="47" t="s">
        <v>131</v>
      </c>
      <c r="Z22" s="41">
        <v>94000</v>
      </c>
      <c r="AA22" s="41">
        <v>94000</v>
      </c>
      <c r="AB22" s="41">
        <v>0</v>
      </c>
      <c r="AC22" s="38"/>
      <c r="AD22" s="38" t="s">
        <v>113</v>
      </c>
      <c r="AE22" s="41">
        <v>0</v>
      </c>
      <c r="AF22" s="38"/>
      <c r="AG22" s="38"/>
      <c r="AH22" s="38"/>
      <c r="AI22" s="38" t="s">
        <v>89</v>
      </c>
      <c r="AJ22" s="38"/>
      <c r="AK22" s="38" t="s">
        <v>114</v>
      </c>
      <c r="AL22" s="41">
        <v>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v>94000</v>
      </c>
      <c r="AS22" s="41">
        <v>0</v>
      </c>
      <c r="AT22" s="41">
        <v>0</v>
      </c>
      <c r="AU22" s="41">
        <v>0</v>
      </c>
      <c r="AV22" s="41">
        <v>0</v>
      </c>
      <c r="AW22" s="38"/>
      <c r="AX22" s="38"/>
      <c r="AY22" s="38"/>
      <c r="AZ22" s="41">
        <v>0</v>
      </c>
    </row>
    <row r="23" spans="1:52" s="45" customFormat="1" ht="20" x14ac:dyDescent="0.35">
      <c r="A23" s="38">
        <v>900673755</v>
      </c>
      <c r="B23" s="38" t="s">
        <v>63</v>
      </c>
      <c r="C23" s="38" t="s">
        <v>18</v>
      </c>
      <c r="D23" s="38">
        <v>25772</v>
      </c>
      <c r="E23" s="38" t="s">
        <v>121</v>
      </c>
      <c r="F23" s="38" t="s">
        <v>122</v>
      </c>
      <c r="G23" s="39">
        <v>45748</v>
      </c>
      <c r="H23" s="40">
        <v>45757</v>
      </c>
      <c r="I23" s="41">
        <v>376000</v>
      </c>
      <c r="J23" s="41">
        <v>376000</v>
      </c>
      <c r="K23" s="38" t="s">
        <v>23</v>
      </c>
      <c r="L23" s="43" t="s">
        <v>20</v>
      </c>
      <c r="M23" s="42" t="s">
        <v>21</v>
      </c>
      <c r="N23" s="38" t="s">
        <v>23</v>
      </c>
      <c r="O23" s="38" t="e">
        <v>#N/A</v>
      </c>
      <c r="P23" s="38" t="s">
        <v>128</v>
      </c>
      <c r="Q23" s="41">
        <v>376000</v>
      </c>
      <c r="R23" s="38">
        <v>1222587734</v>
      </c>
      <c r="S23" s="38" t="s">
        <v>112</v>
      </c>
      <c r="T23" s="39">
        <v>45748</v>
      </c>
      <c r="U23" s="39">
        <v>45756</v>
      </c>
      <c r="V23" s="39">
        <v>45776</v>
      </c>
      <c r="W23" s="39"/>
      <c r="X23" s="47">
        <v>1</v>
      </c>
      <c r="Y23" s="47" t="s">
        <v>131</v>
      </c>
      <c r="Z23" s="41">
        <v>376000</v>
      </c>
      <c r="AA23" s="41">
        <v>376000</v>
      </c>
      <c r="AB23" s="41">
        <v>0</v>
      </c>
      <c r="AC23" s="38"/>
      <c r="AD23" s="38" t="s">
        <v>113</v>
      </c>
      <c r="AE23" s="41">
        <v>0</v>
      </c>
      <c r="AF23" s="38"/>
      <c r="AG23" s="38"/>
      <c r="AH23" s="38"/>
      <c r="AI23" s="38" t="s">
        <v>89</v>
      </c>
      <c r="AJ23" s="38"/>
      <c r="AK23" s="38" t="s">
        <v>114</v>
      </c>
      <c r="AL23" s="41">
        <v>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v>376000</v>
      </c>
      <c r="AS23" s="41">
        <v>0</v>
      </c>
      <c r="AT23" s="41">
        <v>0</v>
      </c>
      <c r="AU23" s="41">
        <v>0</v>
      </c>
      <c r="AV23" s="41">
        <v>0</v>
      </c>
      <c r="AW23" s="38"/>
      <c r="AX23" s="38"/>
      <c r="AY23" s="38"/>
      <c r="AZ23" s="41">
        <v>0</v>
      </c>
    </row>
    <row r="26" spans="1:52" x14ac:dyDescent="0.35">
      <c r="AU26" s="46"/>
    </row>
    <row r="27" spans="1:52" x14ac:dyDescent="0.35">
      <c r="J27" s="46"/>
      <c r="AU27" s="46"/>
    </row>
  </sheetData>
  <protectedRanges>
    <protectedRange algorithmName="SHA-512" hashValue="9+ah9tJAD1d4FIK7boMSAp9ZhkqWOsKcliwsS35JSOsk0Aea+c/2yFVjBeVDsv7trYxT+iUP9dPVCIbjcjaMoQ==" saltValue="Z7GArlXd1BdcXotzmJqK/w==" spinCount="100000" sqref="A3:B23" name="Rango1_6_2"/>
  </protectedRanges>
  <autoFilter ref="A2:AZ23" xr:uid="{E6CEDD75-D5EA-41D6-90DA-227563E1B3F1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430A8-D0B4-4285-B89C-820A036D2319}">
  <dimension ref="B1:J42"/>
  <sheetViews>
    <sheetView showGridLines="0" tabSelected="1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48" customWidth="1"/>
    <col min="2" max="2" width="10.90625" style="48"/>
    <col min="3" max="3" width="17.54296875" style="48" customWidth="1"/>
    <col min="4" max="4" width="11.54296875" style="48" customWidth="1"/>
    <col min="5" max="8" width="10.90625" style="48"/>
    <col min="9" max="9" width="22.54296875" style="48" customWidth="1"/>
    <col min="10" max="10" width="14" style="48" customWidth="1"/>
    <col min="11" max="11" width="1.81640625" style="48" customWidth="1"/>
    <col min="12" max="12" width="22" style="48" customWidth="1"/>
    <col min="13" max="13" width="6.453125" style="48" customWidth="1"/>
    <col min="14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109" t="s">
        <v>137</v>
      </c>
      <c r="E2" s="110"/>
      <c r="F2" s="110"/>
      <c r="G2" s="110"/>
      <c r="H2" s="110"/>
      <c r="I2" s="111"/>
      <c r="J2" s="115" t="s">
        <v>1</v>
      </c>
    </row>
    <row r="3" spans="2:10" ht="15.75" customHeight="1" thickBot="1" x14ac:dyDescent="0.3">
      <c r="B3" s="51"/>
      <c r="C3" s="52"/>
      <c r="D3" s="112"/>
      <c r="E3" s="113"/>
      <c r="F3" s="113"/>
      <c r="G3" s="113"/>
      <c r="H3" s="113"/>
      <c r="I3" s="114"/>
      <c r="J3" s="116"/>
    </row>
    <row r="4" spans="2:10" ht="13" x14ac:dyDescent="0.25">
      <c r="B4" s="51"/>
      <c r="C4" s="52"/>
      <c r="D4" s="53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57" t="s">
        <v>138</v>
      </c>
      <c r="E5" s="58"/>
      <c r="F5" s="58"/>
      <c r="G5" s="58"/>
      <c r="H5" s="58"/>
      <c r="I5" s="59"/>
      <c r="J5" s="59" t="s">
        <v>139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+CONCATENATE("Santiago de Cali, ",TEXT(TODAY(),"MMMM DD YYYY"))</f>
        <v>Santiago de Cali, mayo 16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169</v>
      </c>
      <c r="J12" s="67"/>
    </row>
    <row r="13" spans="2:10" ht="13" x14ac:dyDescent="0.3">
      <c r="B13" s="66"/>
      <c r="C13" s="68" t="s">
        <v>170</v>
      </c>
      <c r="J13" s="67"/>
    </row>
    <row r="14" spans="2:10" x14ac:dyDescent="0.25">
      <c r="B14" s="66"/>
      <c r="J14" s="67"/>
    </row>
    <row r="15" spans="2:10" x14ac:dyDescent="0.25">
      <c r="B15" s="66"/>
      <c r="C15" s="48" t="s">
        <v>171</v>
      </c>
      <c r="J15" s="67"/>
    </row>
    <row r="16" spans="2:10" x14ac:dyDescent="0.25">
      <c r="B16" s="66"/>
      <c r="C16" s="71"/>
      <c r="J16" s="67"/>
    </row>
    <row r="17" spans="2:10" ht="13" x14ac:dyDescent="0.25">
      <c r="B17" s="66"/>
      <c r="C17" s="48" t="s">
        <v>172</v>
      </c>
      <c r="D17" s="69"/>
      <c r="H17" s="72" t="s">
        <v>140</v>
      </c>
      <c r="I17" s="73" t="s">
        <v>141</v>
      </c>
      <c r="J17" s="67"/>
    </row>
    <row r="18" spans="2:10" ht="13" x14ac:dyDescent="0.3">
      <c r="B18" s="66"/>
      <c r="C18" s="68" t="s">
        <v>142</v>
      </c>
      <c r="D18" s="68"/>
      <c r="E18" s="68"/>
      <c r="F18" s="68"/>
      <c r="H18" s="74">
        <v>21</v>
      </c>
      <c r="I18" s="75">
        <v>111777036</v>
      </c>
      <c r="J18" s="67"/>
    </row>
    <row r="19" spans="2:10" x14ac:dyDescent="0.25">
      <c r="B19" s="66"/>
      <c r="C19" s="48" t="s">
        <v>143</v>
      </c>
      <c r="H19" s="76">
        <v>1</v>
      </c>
      <c r="I19" s="77">
        <v>18383729.84</v>
      </c>
      <c r="J19" s="67"/>
    </row>
    <row r="20" spans="2:10" x14ac:dyDescent="0.25">
      <c r="B20" s="66"/>
      <c r="C20" s="48" t="s">
        <v>144</v>
      </c>
      <c r="H20" s="76">
        <v>9</v>
      </c>
      <c r="I20" s="77">
        <v>20870000</v>
      </c>
      <c r="J20" s="67"/>
    </row>
    <row r="21" spans="2:10" x14ac:dyDescent="0.25">
      <c r="B21" s="66"/>
      <c r="C21" s="48" t="s">
        <v>145</v>
      </c>
      <c r="H21" s="76">
        <v>1</v>
      </c>
      <c r="I21" s="77">
        <v>280000</v>
      </c>
      <c r="J21" s="67"/>
    </row>
    <row r="22" spans="2:10" x14ac:dyDescent="0.25">
      <c r="B22" s="66"/>
      <c r="C22" s="48" t="s">
        <v>146</v>
      </c>
      <c r="H22" s="76">
        <v>0</v>
      </c>
      <c r="I22" s="77">
        <v>0</v>
      </c>
      <c r="J22" s="67"/>
    </row>
    <row r="23" spans="2:10" x14ac:dyDescent="0.25">
      <c r="B23" s="66"/>
      <c r="C23" s="48" t="s">
        <v>147</v>
      </c>
      <c r="H23" s="76">
        <v>0</v>
      </c>
      <c r="I23" s="77">
        <v>0</v>
      </c>
      <c r="J23" s="67"/>
    </row>
    <row r="24" spans="2:10" ht="13" thickBot="1" x14ac:dyDescent="0.3">
      <c r="B24" s="66"/>
      <c r="C24" s="48" t="s">
        <v>148</v>
      </c>
      <c r="H24" s="78">
        <v>0</v>
      </c>
      <c r="I24" s="79">
        <v>0</v>
      </c>
      <c r="J24" s="67"/>
    </row>
    <row r="25" spans="2:10" ht="13" x14ac:dyDescent="0.3">
      <c r="B25" s="66"/>
      <c r="C25" s="68" t="s">
        <v>149</v>
      </c>
      <c r="D25" s="68"/>
      <c r="E25" s="68"/>
      <c r="F25" s="68"/>
      <c r="H25" s="74">
        <f>H19+H20+H21+H22+H24+H23</f>
        <v>11</v>
      </c>
      <c r="I25" s="75">
        <f>I19+I20+I21+I22+I24+I23</f>
        <v>39533729.840000004</v>
      </c>
      <c r="J25" s="67"/>
    </row>
    <row r="26" spans="2:10" x14ac:dyDescent="0.25">
      <c r="B26" s="66"/>
      <c r="C26" s="48" t="s">
        <v>150</v>
      </c>
      <c r="H26" s="76">
        <v>10</v>
      </c>
      <c r="I26" s="77">
        <v>72243306.159999996</v>
      </c>
      <c r="J26" s="67"/>
    </row>
    <row r="27" spans="2:10" ht="13" thickBot="1" x14ac:dyDescent="0.3">
      <c r="B27" s="66"/>
      <c r="C27" s="48" t="s">
        <v>55</v>
      </c>
      <c r="H27" s="78">
        <v>0</v>
      </c>
      <c r="I27" s="79">
        <v>0</v>
      </c>
      <c r="J27" s="67"/>
    </row>
    <row r="28" spans="2:10" ht="13" x14ac:dyDescent="0.3">
      <c r="B28" s="66"/>
      <c r="C28" s="68" t="s">
        <v>151</v>
      </c>
      <c r="D28" s="68"/>
      <c r="E28" s="68"/>
      <c r="F28" s="68"/>
      <c r="H28" s="74">
        <f>H26+H27</f>
        <v>10</v>
      </c>
      <c r="I28" s="75">
        <f>I26+I27</f>
        <v>72243306.159999996</v>
      </c>
      <c r="J28" s="67"/>
    </row>
    <row r="29" spans="2:10" ht="13.5" thickBot="1" x14ac:dyDescent="0.35">
      <c r="B29" s="66"/>
      <c r="C29" s="48" t="s">
        <v>152</v>
      </c>
      <c r="D29" s="68"/>
      <c r="E29" s="68"/>
      <c r="F29" s="68"/>
      <c r="H29" s="78">
        <v>0</v>
      </c>
      <c r="I29" s="79">
        <v>0</v>
      </c>
      <c r="J29" s="67"/>
    </row>
    <row r="30" spans="2:10" ht="13" x14ac:dyDescent="0.3">
      <c r="B30" s="66"/>
      <c r="C30" s="68" t="s">
        <v>153</v>
      </c>
      <c r="D30" s="68"/>
      <c r="E30" s="68"/>
      <c r="F30" s="68"/>
      <c r="H30" s="76">
        <f>H29</f>
        <v>0</v>
      </c>
      <c r="I30" s="77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0"/>
      <c r="I31" s="75"/>
      <c r="J31" s="67"/>
    </row>
    <row r="32" spans="2:10" ht="13.5" thickBot="1" x14ac:dyDescent="0.35">
      <c r="B32" s="66"/>
      <c r="C32" s="68" t="s">
        <v>154</v>
      </c>
      <c r="D32" s="68"/>
      <c r="H32" s="81">
        <f>H25+H28+H30</f>
        <v>21</v>
      </c>
      <c r="I32" s="82">
        <f>I25+I28+I30</f>
        <v>111777036</v>
      </c>
      <c r="J32" s="67"/>
    </row>
    <row r="33" spans="2:10" ht="13.5" thickTop="1" x14ac:dyDescent="0.3">
      <c r="B33" s="66"/>
      <c r="C33" s="68"/>
      <c r="D33" s="68"/>
      <c r="H33" s="83">
        <f>+H18-H32</f>
        <v>0</v>
      </c>
      <c r="I33" s="77">
        <f>+I18-I32</f>
        <v>0</v>
      </c>
      <c r="J33" s="67"/>
    </row>
    <row r="34" spans="2:10" x14ac:dyDescent="0.25">
      <c r="B34" s="66"/>
      <c r="G34" s="83"/>
      <c r="H34" s="83"/>
      <c r="I34" s="83"/>
      <c r="J34" s="67"/>
    </row>
    <row r="35" spans="2:10" x14ac:dyDescent="0.25">
      <c r="B35" s="66"/>
      <c r="G35" s="83"/>
      <c r="H35" s="83"/>
      <c r="I35" s="83"/>
      <c r="J35" s="67"/>
    </row>
    <row r="36" spans="2:10" ht="13" x14ac:dyDescent="0.3">
      <c r="B36" s="66"/>
      <c r="C36" s="68"/>
      <c r="G36" s="83"/>
      <c r="H36" s="83"/>
      <c r="I36" s="83"/>
      <c r="J36" s="67"/>
    </row>
    <row r="37" spans="2:10" ht="13.5" thickBot="1" x14ac:dyDescent="0.35">
      <c r="B37" s="66"/>
      <c r="C37" s="84" t="s">
        <v>175</v>
      </c>
      <c r="D37" s="85"/>
      <c r="H37" s="84" t="s">
        <v>155</v>
      </c>
      <c r="I37" s="85"/>
      <c r="J37" s="67"/>
    </row>
    <row r="38" spans="2:10" ht="13" x14ac:dyDescent="0.3">
      <c r="B38" s="66"/>
      <c r="C38" s="68" t="s">
        <v>174</v>
      </c>
      <c r="D38" s="83"/>
      <c r="H38" s="86" t="s">
        <v>156</v>
      </c>
      <c r="I38" s="83"/>
      <c r="J38" s="67"/>
    </row>
    <row r="39" spans="2:10" ht="13" x14ac:dyDescent="0.3">
      <c r="B39" s="66"/>
      <c r="C39" s="68" t="s">
        <v>173</v>
      </c>
      <c r="H39" s="68" t="s">
        <v>157</v>
      </c>
      <c r="I39" s="83"/>
      <c r="J39" s="67"/>
    </row>
    <row r="40" spans="2:10" x14ac:dyDescent="0.25">
      <c r="B40" s="66"/>
      <c r="G40" s="83"/>
      <c r="H40" s="83"/>
      <c r="I40" s="83"/>
      <c r="J40" s="67"/>
    </row>
    <row r="41" spans="2:10" ht="12.75" customHeight="1" x14ac:dyDescent="0.25">
      <c r="B41" s="66"/>
      <c r="C41" s="117" t="s">
        <v>158</v>
      </c>
      <c r="D41" s="117"/>
      <c r="E41" s="117"/>
      <c r="F41" s="117"/>
      <c r="G41" s="117"/>
      <c r="H41" s="117"/>
      <c r="I41" s="117"/>
      <c r="J41" s="67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6EC40-A855-49BB-ACBD-9335B3CE1C4F}">
  <dimension ref="B1:J37"/>
  <sheetViews>
    <sheetView showGridLines="0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48" customWidth="1"/>
    <col min="2" max="2" width="11.453125" style="48"/>
    <col min="3" max="3" width="12.81640625" style="48" customWidth="1"/>
    <col min="4" max="4" width="22" style="48" customWidth="1"/>
    <col min="5" max="8" width="11.453125" style="48"/>
    <col min="9" max="9" width="24.81640625" style="48" customWidth="1"/>
    <col min="10" max="10" width="12.54296875" style="48" customWidth="1"/>
    <col min="11" max="11" width="1.81640625" style="48" customWidth="1"/>
    <col min="12" max="16384" width="11.453125" style="48"/>
  </cols>
  <sheetData>
    <row r="1" spans="2:10" ht="18" customHeight="1" thickBot="1" x14ac:dyDescent="0.3"/>
    <row r="2" spans="2:10" ht="19.5" customHeight="1" x14ac:dyDescent="0.25">
      <c r="B2" s="49"/>
      <c r="C2" s="50"/>
      <c r="D2" s="109" t="s">
        <v>159</v>
      </c>
      <c r="E2" s="110"/>
      <c r="F2" s="110"/>
      <c r="G2" s="110"/>
      <c r="H2" s="110"/>
      <c r="I2" s="111"/>
      <c r="J2" s="115" t="s">
        <v>1</v>
      </c>
    </row>
    <row r="3" spans="2:10" ht="15.75" customHeight="1" thickBot="1" x14ac:dyDescent="0.3">
      <c r="B3" s="51"/>
      <c r="C3" s="52"/>
      <c r="D3" s="112"/>
      <c r="E3" s="113"/>
      <c r="F3" s="113"/>
      <c r="G3" s="113"/>
      <c r="H3" s="113"/>
      <c r="I3" s="114"/>
      <c r="J3" s="116"/>
    </row>
    <row r="4" spans="2:10" ht="13" x14ac:dyDescent="0.25">
      <c r="B4" s="51"/>
      <c r="C4" s="52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118" t="s">
        <v>160</v>
      </c>
      <c r="E5" s="119"/>
      <c r="F5" s="119"/>
      <c r="G5" s="119"/>
      <c r="H5" s="119"/>
      <c r="I5" s="120"/>
      <c r="J5" s="59" t="s">
        <v>3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+'FOR-CSA-018'!C9</f>
        <v>Santiago de Cali, mayo 16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SOHAM S.A.S</v>
      </c>
      <c r="J11" s="67"/>
    </row>
    <row r="12" spans="2:10" ht="13" x14ac:dyDescent="0.3">
      <c r="B12" s="66"/>
      <c r="C12" s="68" t="str">
        <f>+'FOR-CSA-018'!C13</f>
        <v>NIT: 900673755</v>
      </c>
      <c r="J12" s="67"/>
    </row>
    <row r="13" spans="2:10" x14ac:dyDescent="0.25">
      <c r="B13" s="66"/>
      <c r="J13" s="67"/>
    </row>
    <row r="14" spans="2:10" x14ac:dyDescent="0.25">
      <c r="B14" s="66"/>
      <c r="C14" s="48" t="s">
        <v>161</v>
      </c>
      <c r="J14" s="67"/>
    </row>
    <row r="15" spans="2:10" x14ac:dyDescent="0.25">
      <c r="B15" s="66"/>
      <c r="C15" s="71"/>
      <c r="J15" s="67"/>
    </row>
    <row r="16" spans="2:10" ht="13" x14ac:dyDescent="0.3">
      <c r="B16" s="66"/>
      <c r="C16" s="90"/>
      <c r="D16" s="69"/>
      <c r="H16" s="91" t="s">
        <v>140</v>
      </c>
      <c r="I16" s="91" t="s">
        <v>141</v>
      </c>
      <c r="J16" s="67"/>
    </row>
    <row r="17" spans="2:10" ht="13" x14ac:dyDescent="0.3">
      <c r="B17" s="66"/>
      <c r="C17" s="68" t="str">
        <f>+'FOR-CSA-018'!C17</f>
        <v>Con Corte al dia: 30/04/2025</v>
      </c>
      <c r="D17" s="68"/>
      <c r="E17" s="68"/>
      <c r="F17" s="68"/>
      <c r="H17" s="92">
        <f>+SUM(H18:H23)</f>
        <v>11</v>
      </c>
      <c r="I17" s="93">
        <f>+SUM(I18:I23)</f>
        <v>39533729.840000004</v>
      </c>
      <c r="J17" s="67"/>
    </row>
    <row r="18" spans="2:10" x14ac:dyDescent="0.25">
      <c r="B18" s="66"/>
      <c r="C18" s="48" t="s">
        <v>143</v>
      </c>
      <c r="H18" s="94">
        <f>+'FOR-CSA-018'!H19</f>
        <v>1</v>
      </c>
      <c r="I18" s="95">
        <f>+'FOR-CSA-018'!I19</f>
        <v>18383729.84</v>
      </c>
      <c r="J18" s="67"/>
    </row>
    <row r="19" spans="2:10" x14ac:dyDescent="0.25">
      <c r="B19" s="66"/>
      <c r="C19" s="48" t="s">
        <v>144</v>
      </c>
      <c r="H19" s="94">
        <f>+'FOR-CSA-018'!H20</f>
        <v>9</v>
      </c>
      <c r="I19" s="95">
        <f>+'FOR-CSA-018'!I20</f>
        <v>20870000</v>
      </c>
      <c r="J19" s="67"/>
    </row>
    <row r="20" spans="2:10" x14ac:dyDescent="0.25">
      <c r="B20" s="66"/>
      <c r="C20" s="48" t="s">
        <v>145</v>
      </c>
      <c r="H20" s="94">
        <f>+'FOR-CSA-018'!H21</f>
        <v>1</v>
      </c>
      <c r="I20" s="95">
        <f>+'FOR-CSA-018'!I21</f>
        <v>280000</v>
      </c>
      <c r="J20" s="67"/>
    </row>
    <row r="21" spans="2:10" x14ac:dyDescent="0.25">
      <c r="B21" s="66"/>
      <c r="C21" s="48" t="s">
        <v>146</v>
      </c>
      <c r="H21" s="94">
        <f>+'FOR-CSA-018'!H22</f>
        <v>0</v>
      </c>
      <c r="I21" s="95">
        <f>+'FOR-CSA-018'!I22</f>
        <v>0</v>
      </c>
      <c r="J21" s="67"/>
    </row>
    <row r="22" spans="2:10" x14ac:dyDescent="0.25">
      <c r="B22" s="66"/>
      <c r="C22" s="48" t="s">
        <v>147</v>
      </c>
      <c r="H22" s="94">
        <f>+'FOR-CSA-018'!H23</f>
        <v>0</v>
      </c>
      <c r="I22" s="95">
        <f>+'FOR-CSA-018'!I23</f>
        <v>0</v>
      </c>
      <c r="J22" s="67"/>
    </row>
    <row r="23" spans="2:10" x14ac:dyDescent="0.25">
      <c r="B23" s="66"/>
      <c r="C23" s="48" t="s">
        <v>162</v>
      </c>
      <c r="H23" s="94">
        <f>+'FOR-CSA-018'!H24</f>
        <v>0</v>
      </c>
      <c r="I23" s="95">
        <f>+'FOR-CSA-018'!I24</f>
        <v>0</v>
      </c>
      <c r="J23" s="67"/>
    </row>
    <row r="24" spans="2:10" ht="13" x14ac:dyDescent="0.3">
      <c r="B24" s="66"/>
      <c r="C24" s="68" t="s">
        <v>163</v>
      </c>
      <c r="D24" s="68"/>
      <c r="E24" s="68"/>
      <c r="F24" s="68"/>
      <c r="H24" s="92">
        <f>SUM(H18:H23)</f>
        <v>11</v>
      </c>
      <c r="I24" s="93">
        <f>+SUBTOTAL(9,I18:I23)</f>
        <v>39533729.840000004</v>
      </c>
      <c r="J24" s="67"/>
    </row>
    <row r="25" spans="2:10" ht="13.5" thickBot="1" x14ac:dyDescent="0.35">
      <c r="B25" s="66"/>
      <c r="C25" s="68"/>
      <c r="D25" s="68"/>
      <c r="H25" s="96"/>
      <c r="I25" s="97"/>
      <c r="J25" s="67"/>
    </row>
    <row r="26" spans="2:10" ht="13.5" thickTop="1" x14ac:dyDescent="0.3">
      <c r="B26" s="66"/>
      <c r="C26" s="68"/>
      <c r="D26" s="68"/>
      <c r="H26" s="83"/>
      <c r="I26" s="77"/>
      <c r="J26" s="67"/>
    </row>
    <row r="27" spans="2:10" ht="13" x14ac:dyDescent="0.3">
      <c r="B27" s="66"/>
      <c r="C27" s="68"/>
      <c r="D27" s="68"/>
      <c r="H27" s="83"/>
      <c r="I27" s="77"/>
      <c r="J27" s="67"/>
    </row>
    <row r="28" spans="2:10" ht="13" x14ac:dyDescent="0.3">
      <c r="B28" s="66"/>
      <c r="C28" s="68"/>
      <c r="D28" s="68"/>
      <c r="H28" s="83"/>
      <c r="I28" s="77"/>
      <c r="J28" s="67"/>
    </row>
    <row r="29" spans="2:10" x14ac:dyDescent="0.25">
      <c r="B29" s="66"/>
      <c r="G29" s="83"/>
      <c r="H29" s="83"/>
      <c r="I29" s="83"/>
      <c r="J29" s="67"/>
    </row>
    <row r="30" spans="2:10" ht="13.5" thickBot="1" x14ac:dyDescent="0.35">
      <c r="B30" s="66"/>
      <c r="C30" s="84" t="str">
        <f>+'FOR-CSA-018'!C37</f>
        <v>Liceth Sanchez</v>
      </c>
      <c r="D30" s="84"/>
      <c r="G30" s="84" t="str">
        <f>+'FOR-CSA-018'!H37</f>
        <v>Lizeth Ome G.</v>
      </c>
      <c r="H30" s="85"/>
      <c r="I30" s="83"/>
      <c r="J30" s="67"/>
    </row>
    <row r="31" spans="2:10" ht="13" x14ac:dyDescent="0.3">
      <c r="B31" s="66"/>
      <c r="C31" s="86" t="str">
        <f>+'FOR-CSA-018'!C38</f>
        <v>Coordinadora de Facturación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 x14ac:dyDescent="0.3">
      <c r="B32" s="66"/>
      <c r="C32" s="86" t="str">
        <f>+'FOR-CSA-018'!C39</f>
        <v xml:space="preserve"> SOHAM S.A.S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 x14ac:dyDescent="0.3">
      <c r="B33" s="66"/>
      <c r="C33" s="86"/>
      <c r="D33" s="86"/>
      <c r="G33" s="86"/>
      <c r="H33" s="83"/>
      <c r="I33" s="83"/>
      <c r="J33" s="67"/>
    </row>
    <row r="34" spans="2:10" ht="13" x14ac:dyDescent="0.3">
      <c r="B34" s="66"/>
      <c r="C34" s="86"/>
      <c r="D34" s="86"/>
      <c r="G34" s="86"/>
      <c r="H34" s="83"/>
      <c r="I34" s="83"/>
      <c r="J34" s="67"/>
    </row>
    <row r="35" spans="2:10" ht="14" x14ac:dyDescent="0.25">
      <c r="B35" s="66"/>
      <c r="C35" s="121" t="s">
        <v>164</v>
      </c>
      <c r="D35" s="121"/>
      <c r="E35" s="121"/>
      <c r="F35" s="121"/>
      <c r="G35" s="121"/>
      <c r="H35" s="121"/>
      <c r="I35" s="121"/>
      <c r="J35" s="67"/>
    </row>
    <row r="36" spans="2:10" ht="13" x14ac:dyDescent="0.3">
      <c r="B36" s="66"/>
      <c r="C36" s="86"/>
      <c r="D36" s="86"/>
      <c r="G36" s="86"/>
      <c r="H36" s="83"/>
      <c r="I36" s="83"/>
      <c r="J36" s="67"/>
    </row>
    <row r="37" spans="2:10" ht="18.75" customHeight="1" thickBot="1" x14ac:dyDescent="0.3">
      <c r="B37" s="87"/>
      <c r="C37" s="88"/>
      <c r="D37" s="88"/>
      <c r="E37" s="88"/>
      <c r="F37" s="88"/>
      <c r="G37" s="85"/>
      <c r="H37" s="85"/>
      <c r="I37" s="85"/>
      <c r="J37" s="8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CADA FACT</vt:lpstr>
      <vt:lpstr>FOR-CSA-018</vt:lpstr>
      <vt:lpstr>CIRCULAR 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2025-05-16T13:58:44Z</cp:lastPrinted>
  <dcterms:created xsi:type="dcterms:W3CDTF">2022-06-01T14:39:12Z</dcterms:created>
  <dcterms:modified xsi:type="dcterms:W3CDTF">2025-05-16T13:58:59Z</dcterms:modified>
</cp:coreProperties>
</file>