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nilo\Areas\CxPSalud\CARTERA\GESTORES DE CARTERA\NEYLA LIZETH OME\GESTION DE CARTERAS 2025\CARTERAS PENDIENTES MAYO 2025\CARTERAS PENDINTES POR GESTIONAR\NIT 901149757_UNIDAD MEDICA DE TRAUMA DEL VALLE S.A.S\"/>
    </mc:Choice>
  </mc:AlternateContent>
  <xr:revisionPtr revIDLastSave="0" documentId="13_ncr:1_{01415981-0733-4288-8690-038F03269158}" xr6:coauthVersionLast="47" xr6:coauthVersionMax="47" xr10:uidLastSave="{00000000-0000-0000-0000-000000000000}"/>
  <bookViews>
    <workbookView xWindow="-110" yWindow="-110" windowWidth="19420" windowHeight="11500" activeTab="3" xr2:uid="{00000000-000D-0000-FFFF-FFFF00000000}"/>
  </bookViews>
  <sheets>
    <sheet name="INFO IPS" sheetId="1" r:id="rId1"/>
    <sheet name="INFO IPS. " sheetId="2" r:id="rId2"/>
    <sheet name="ESTADO CADA FACT" sheetId="3" r:id="rId3"/>
    <sheet name="FOR-CSA-018" sheetId="5" r:id="rId4"/>
    <sheet name="CIRCULAR 030" sheetId="6" r:id="rId5"/>
  </sheets>
  <externalReferences>
    <externalReference r:id="rId6"/>
    <externalReference r:id="rId7"/>
    <externalReference r:id="rId8"/>
  </externalReferences>
  <definedNames>
    <definedName name="_xlnm._FilterDatabase" localSheetId="2" hidden="1">'ESTADO CADA FACT'!$A$2:$BB$28</definedName>
    <definedName name="_xlnm._FilterDatabase" localSheetId="0" hidden="1">'INFO IPS'!$A$3:$M$3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 i="3" l="1"/>
  <c r="C12" i="6"/>
  <c r="C11" i="6"/>
  <c r="G32" i="6"/>
  <c r="C32" i="6"/>
  <c r="G31" i="6"/>
  <c r="C31" i="6"/>
  <c r="G30" i="6"/>
  <c r="C30" i="6"/>
  <c r="I23" i="6"/>
  <c r="H23" i="6"/>
  <c r="H17" i="6" s="1"/>
  <c r="I22" i="6"/>
  <c r="H22" i="6"/>
  <c r="I21" i="6"/>
  <c r="H21" i="6"/>
  <c r="I20" i="6"/>
  <c r="H20" i="6"/>
  <c r="I19" i="6"/>
  <c r="I17" i="6" s="1"/>
  <c r="H19" i="6"/>
  <c r="I18" i="6"/>
  <c r="I24" i="6" s="1"/>
  <c r="H18" i="6"/>
  <c r="C17" i="6"/>
  <c r="I30" i="5"/>
  <c r="H30" i="5"/>
  <c r="I28" i="5"/>
  <c r="H28" i="5"/>
  <c r="I25" i="5"/>
  <c r="I32" i="5" s="1"/>
  <c r="I33" i="5" s="1"/>
  <c r="H25" i="5"/>
  <c r="H32" i="5" s="1"/>
  <c r="H33" i="5" s="1"/>
  <c r="C9" i="5"/>
  <c r="C9" i="6" s="1"/>
  <c r="H24" i="6" l="1"/>
  <c r="I1" i="3" l="1"/>
  <c r="J1" i="3"/>
  <c r="AU5" i="3"/>
  <c r="F14" i="3" l="1"/>
  <c r="F28" i="3"/>
  <c r="F27" i="3"/>
  <c r="F5" i="3"/>
  <c r="F10" i="3"/>
  <c r="F6" i="3"/>
  <c r="F26" i="3"/>
  <c r="F22" i="3"/>
  <c r="F17" i="3"/>
  <c r="F20" i="3"/>
  <c r="F13" i="3"/>
  <c r="F16" i="3"/>
  <c r="F25" i="3"/>
  <c r="F21" i="3"/>
  <c r="F7" i="3"/>
  <c r="F18" i="3"/>
  <c r="F12" i="3"/>
  <c r="F11" i="3"/>
  <c r="F9" i="3"/>
  <c r="F24" i="3"/>
  <c r="F15" i="3"/>
  <c r="F19" i="3"/>
  <c r="F23" i="3"/>
  <c r="F3" i="3"/>
  <c r="F4" i="3"/>
  <c r="F8" i="3"/>
  <c r="N2" i="3"/>
  <c r="AT1" i="3"/>
  <c r="AS1" i="3"/>
  <c r="AR1" i="3"/>
  <c r="AQ1" i="3"/>
  <c r="AP1" i="3"/>
  <c r="AO1" i="3"/>
  <c r="AN1" i="3"/>
  <c r="AM1" i="3"/>
  <c r="AL1" i="3"/>
  <c r="AK1" i="3"/>
  <c r="AD1" i="3"/>
  <c r="AA1" i="3"/>
  <c r="Z1" i="3"/>
  <c r="Y1" i="3"/>
  <c r="X1" i="3"/>
  <c r="O1" i="3"/>
  <c r="J31" i="2"/>
  <c r="I32" i="1"/>
  <c r="H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<sst xmlns="http://schemas.openxmlformats.org/spreadsheetml/2006/main" count="809" uniqueCount="244">
  <si>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</si>
  <si>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</si>
  <si>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</si>
  <si>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</si>
  <si>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</si>
  <si>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</si>
  <si>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</si>
  <si>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</si>
  <si>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</si>
  <si>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</si>
  <si>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</si>
  <si>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</si>
  <si>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</si>
  <si>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</si>
  <si>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</si>
  <si>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</si>
  <si>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</si>
  <si>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TOTAL</t>
  </si>
  <si>
    <t>Razon Social</t>
  </si>
  <si>
    <t>Sede</t>
  </si>
  <si>
    <t>Responsable</t>
  </si>
  <si>
    <t>No Factura</t>
  </si>
  <si>
    <t>Factura</t>
  </si>
  <si>
    <t>Fecha Prestacion Servicio</t>
  </si>
  <si>
    <t>Fecha Radicacion</t>
  </si>
  <si>
    <t>Valor Radicado</t>
  </si>
  <si>
    <t>Valor Saldo</t>
  </si>
  <si>
    <t>Dias Cartera</t>
  </si>
  <si>
    <t>Estado de Cartera</t>
  </si>
  <si>
    <t>Convenio</t>
  </si>
  <si>
    <t>Finiquito</t>
  </si>
  <si>
    <t>901149757</t>
  </si>
  <si>
    <t>UNIDAD MEDICA DE TRAUMA DEL VALLE SAS</t>
  </si>
  <si>
    <t>TraumaOriente del Valle</t>
  </si>
  <si>
    <t>CAJA DE COMPENSACION FAMILIAR DEL VALLE DEL CAUCA - COMFENALCO VALLE DELAGENTE</t>
  </si>
  <si>
    <t>10-16987</t>
  </si>
  <si>
    <t>1016987</t>
  </si>
  <si>
    <t>Cobro Jurídico</t>
  </si>
  <si>
    <t>EPS COMFENALCO VALLE 2021</t>
  </si>
  <si>
    <t>No</t>
  </si>
  <si>
    <t>10-16985</t>
  </si>
  <si>
    <t>1016985</t>
  </si>
  <si>
    <t>10-16986</t>
  </si>
  <si>
    <t>1016986</t>
  </si>
  <si>
    <t>10-38111</t>
  </si>
  <si>
    <t>1038111</t>
  </si>
  <si>
    <t>Vencido</t>
  </si>
  <si>
    <t>CONVENIO EVENTO EPS COMFENALCO 2024</t>
  </si>
  <si>
    <t>10-27783</t>
  </si>
  <si>
    <t>1027783</t>
  </si>
  <si>
    <t>CONVENIO EVENTO EPS COMFENALCO 2023</t>
  </si>
  <si>
    <t>10-27782</t>
  </si>
  <si>
    <t>1027782</t>
  </si>
  <si>
    <t>CONVENIO EVENTO EPS COMFENALCO 2022</t>
  </si>
  <si>
    <t>10-38114</t>
  </si>
  <si>
    <t>1038114</t>
  </si>
  <si>
    <t>10-13055</t>
  </si>
  <si>
    <t>1013055</t>
  </si>
  <si>
    <t>10-41965</t>
  </si>
  <si>
    <t>1041965</t>
  </si>
  <si>
    <t>EPS COMFENALCO VALLE 2022</t>
  </si>
  <si>
    <t>10-41953</t>
  </si>
  <si>
    <t>1041953</t>
  </si>
  <si>
    <t>10-27618</t>
  </si>
  <si>
    <t>1027618</t>
  </si>
  <si>
    <t>10-31316</t>
  </si>
  <si>
    <t>1031316</t>
  </si>
  <si>
    <t>10-41937</t>
  </si>
  <si>
    <t>1041937</t>
  </si>
  <si>
    <t>10-41918</t>
  </si>
  <si>
    <t>1041918</t>
  </si>
  <si>
    <t>10-40810</t>
  </si>
  <si>
    <t>1040810</t>
  </si>
  <si>
    <t>10-22138</t>
  </si>
  <si>
    <t>1022138</t>
  </si>
  <si>
    <t>10-46251</t>
  </si>
  <si>
    <t>1046251</t>
  </si>
  <si>
    <t>No Vencido</t>
  </si>
  <si>
    <t>10-40809</t>
  </si>
  <si>
    <t>1040809</t>
  </si>
  <si>
    <t>10-38009</t>
  </si>
  <si>
    <t>1038009</t>
  </si>
  <si>
    <t>10-37982</t>
  </si>
  <si>
    <t>1037982</t>
  </si>
  <si>
    <t>10-32546</t>
  </si>
  <si>
    <t>1032546</t>
  </si>
  <si>
    <t>EPS COMFENALCO VALLE 2019</t>
  </si>
  <si>
    <t>10-32287</t>
  </si>
  <si>
    <t>1032287</t>
  </si>
  <si>
    <t>10-27784</t>
  </si>
  <si>
    <t>1027784</t>
  </si>
  <si>
    <t>10-39916</t>
  </si>
  <si>
    <t>1039916</t>
  </si>
  <si>
    <t>10-39160</t>
  </si>
  <si>
    <t>1039160</t>
  </si>
  <si>
    <t>10-22838</t>
  </si>
  <si>
    <t>1022838</t>
  </si>
  <si>
    <t>CALI</t>
  </si>
  <si>
    <t>EVENTO</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</si>
  <si>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</si>
  <si>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</si>
  <si>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</si>
  <si>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</si>
  <si>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</si>
  <si>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</si>
  <si>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</si>
  <si>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</si>
  <si>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</si>
  <si>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</si>
  <si>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</si>
  <si>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</si>
  <si>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</si>
  <si>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</si>
  <si>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</si>
  <si>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</si>
  <si>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</si>
  <si>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</si>
  <si>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</si>
  <si>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</si>
  <si>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</si>
  <si>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</si>
  <si>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</si>
  <si>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</si>
  <si>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</si>
  <si>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</si>
  <si>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</si>
  <si>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</si>
  <si>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</si>
  <si>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</si>
  <si>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</si>
  <si>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</si>
  <si>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</si>
  <si>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</si>
  <si>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</si>
  <si>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</si>
  <si>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</si>
  <si>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</si>
  <si>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</si>
  <si>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UNIDAD MEDICA DE TRAUMA DEL VALLE S.A.S</t>
  </si>
  <si>
    <t>Devuelta</t>
  </si>
  <si>
    <t>31-60</t>
  </si>
  <si>
    <t xml:space="preserve">se devuelve factura con soportes completos el servicio fue cancelado   RED DE SALUD DEL NORTE E.S.E - FC100437 </t>
  </si>
  <si>
    <t>COVID SE DEVUELV FACTURA REVISAR FACTURAN TOMA Y SOPORTAN ANTIGENOS. REVISAR Y MONTAR A LA WEB SERVICE PARA PODER REALIZ AR LA VALIDACION SI SALE APTA O NO PARA PAGO.FACTURAN CODIGO A32028.MILENA</t>
  </si>
  <si>
    <t>se devuelve factura con soportes completos el servicio fue cancelado RED DE SALUD DEL NORTE E.S.E - FC100437</t>
  </si>
  <si>
    <t>SOPORTE</t>
  </si>
  <si>
    <t>Servicios hospitalarios</t>
  </si>
  <si>
    <t>Hospitalario</t>
  </si>
  <si>
    <t>Finalizada</t>
  </si>
  <si>
    <t>181-360</t>
  </si>
  <si>
    <t>MIG-901149757</t>
  </si>
  <si>
    <t>COVID SE DEVUELVE FACTURA COVID FACTURAN CODIGO A32013 EL CUAL PERTENECE A LA TOMA POR VALOR DE $60.000 se procede a rea izar la Devolucion Codigo no Autorizado validar tarifa.Milen validar en conjunto con el prestador ips y eps.</t>
  </si>
  <si>
    <t>91-180</t>
  </si>
  <si>
    <t>autorizacion se devuelve factura co n soportes completos no cuenta con la autorizacion , radicar los soportes al area encargada para que realicen cierre del evento, capautorizaciones@epsdelagente.com.co , para darle tramite ala factura , suejta apertinencia.</t>
  </si>
  <si>
    <t>AUTORIZACION</t>
  </si>
  <si>
    <t>SE SOSTIENE DEVOLUCION AL VALIDAR LOS DATOS DE LA FACTURACON CUENTA CON LA AUTORIZACION PARA LOS SERVICIOS PRESTADOS , SOLICITARLA AL AREA ENCARGADA CAPAUTORIZACIONES@ESDELAGENTE.COM.CO , Y RADICAR PARA DARLE TRAMITE ALA FACTURA SJETA A PERTINENCIA</t>
  </si>
  <si>
    <t>AUT: SE DEVEULVE FACTURA CON SOPORTES COMPLETOSCORREO ENVIADO, NO CORRESPONDE. NO ANEXAN NAP DE 15 DIGITOS, SOLICITARLA AL CORREOCAPAUTORIZ ACIONES@EPSDELAGENTE.COM.PARA DARLE TRAMITE ALA FACTURA.|Diferencias datos autorizados|Diferencias datos autorizados|Diferencias datos autorizados|Diferencias datos autorizados|Diferencias datos autorizados|Diferencias datos autorizados</t>
  </si>
  <si>
    <t>AUTORIZCION SE SOSTIENE DEVOLUCION AL VALIDAR LOS DATOS DELA FACTURA NO CUENTA CON AUTORIZACION PARA LOS SERVICIOS PRESTADOS , SOLICITARLA AL AREA ENCARGADA CAPAUTORIZACIONESQEPSDELAGENTE.COM.O, USUARIO SOOAT , SOLICITAR CARTA DE AGOTAMIENTO DE LA ASEGRADORA ,PARA DARLE TRAMITE ALA FACTURA</t>
  </si>
  <si>
    <t>AUT: SE DEVEULVE FACTURA CON SOPORTES COMPLETOSFACTURA AMBULATORIA.CORREO ENVIADO NO CORRESPONDE NO ANEXAN NAP DE 15 DIGITOS. SOLICIATRLA LA AUTORIZACION ALA  CAPAUTORIZACIONES@EPSDELAGENTE.COM.CO PARA DARLE TRAMITE</t>
  </si>
  <si>
    <t>SE DEVUELVE FACTURA CO N SOPORTES NO CUENTA CON AUTORIZACION ,RADICAR LOS SOPORTES ALA REA ENCARGADA CAPAUTORIZACIONES@EPSDELAGENTE.COM.CO PARA QUE REALICEN CIERRE EVENTO ,SUJETA A PERTINENCIA</t>
  </si>
  <si>
    <t>MIGRACION: SE SOSTIENE DEVOLUCIÓN FACTURA ACCIDENTE SOAT ENVIAR CERTIFICACION TOPE SUPERADO DE LA PREVISROA PARA PODER DAR TRAMITE PAGO POR EP S .GESTIONAR LA AUTOIZACION PARA EL SERVICIO FACTURADO.MILEN A</t>
  </si>
  <si>
    <t>SE DEVUELVE FACTURA ACCIDENTE SOAT ENVIAR CERTIFICACION TOPE SUPERADO DE LA PREVISROA PARA PODER DAR TRAMITE PAGO POR EP S .GESTIONAR LA AUTOIZACION PARA EL SERVICIO FACTURADO.MILEN A</t>
  </si>
  <si>
    <t>SOAT</t>
  </si>
  <si>
    <t xml:space="preserve">soportes se devuelve factura con soportes , al validar los paciente ingreso por accidente de transito favor anexar los documentos ,carta de tope sooat-emitida por la ips con fecha docuemntos pacientes ´poliza sooat , factura y detalle de cargos dela aseguradora adress certificado de accidente de transito y furis.  </t>
  </si>
  <si>
    <t>soportes se devuelve factura con soportes , al validar los paciente ingreso por accidente de transito favor anexar los documentos ,carta de tope sooat-emitida por la ips con fecha docuemntos pacientes ´poliza sooat , factura y detalle de cargos dela aseguradora adress certificado de accidente de transito y furis.</t>
  </si>
  <si>
    <t xml:space="preserve">soportes se devuelve factura con soportes anexar carta tope soat emitidad ips con fecha documentos pacientes poliza soat factura  y detalle cargos aseguradora adress certificado de accidente de transito y furis, sujeta a pertinencia </t>
  </si>
  <si>
    <t>soportes se devuelve factura con soportes anexar carta tope soat emitidad ips con fecha documentos pacientes poliza soat factura y detalle cargos aseguradora adress certificado de accidente de transito y furis, sujeta a pertinencia</t>
  </si>
  <si>
    <t>MIGRACION: AUT SE SE SOSTIENE DEVOLUCION, FACTURA ACCIDENTE SOAT ADRES. NO TIENE AUTORIACION PARA EL SERVICIO 2023-02-02 AL 2023-02-11 GESTIONAR C N EL AREA ENCARGADA DE AUTORIZACIONES PARA PODER DAR TRAMITE  DE PAGO.MILENA</t>
  </si>
  <si>
    <t>AUT SE DEVUELVE FACTURA ACCIDENTE SOAT ADRES. NO TIENE AUTORIACION PARA EL SERVICIO 2023-02-02 AL 2023-02-11 GESTIONAR C N EL AREA ENCARGADA DE AUTORIZACIONES PARA PODER DAR TRAMITE  DE PAGO.MILENA</t>
  </si>
  <si>
    <t>MIGRACION: AUT SE SE SOSTIENE DEVOLUCION, FACTURA ACCIDENTE SOAT ADRES. NO TIENE AUTORIACION PARA EL SERVICIO 2023-02-02 AL 2023-02-11 GESTIONAR C N EL AREA ENCARGADA DE AUTORIZACIONES PARA PODER DAR TRAMITE DE PAGO.MILENA</t>
  </si>
  <si>
    <t>Más de 360</t>
  </si>
  <si>
    <t>SE DEVUELVE FACTURA CON SOPORTES AL VALIDAR LOS ADTOS NO CUENTA CONNAUTORIZACION PARA LOS S ERVICIOS , SOLICITARLA ALA CAPAUTORIZACIONES@EPSDELAGENTE.COM.CO. Y ANEXAR POLIZA DE AGOTAMIENTO DEL SOAT Y DETTALEE DE LA FACTURA</t>
  </si>
  <si>
    <t xml:space="preserve">soportes se deveulve factura con soportes paciente que  sufre accidente de transito anexar los documentos carta tope soat emitida por la ips con fecha documentos paciente poliza soat factura y detalle de cargos aseguradora adress certificado accidente de transito y furis ,sujeta a pertinencia  </t>
  </si>
  <si>
    <t>soportes se deveulve factura con soportes paciente que sufre accidente de transito anexar los documentos carta tope soat emitida por la ips con fecha documentos paciente poliza soat factura y detalle de cargos aseguradora adress certificado accidente de transito y furis ,sujeta a pertinencia</t>
  </si>
  <si>
    <t>SOPORTES SE DEVUELVE FACTURA CON SOPORTES PACIENTE INGRESA POR ACCIDENTE DE TRANSITO ANEXAR LOS DOCUMENTOS CARTA TOPE SOAT EMITIDAD POR LA IPS CON FECHA DOCUMENTOS DEL PACIENTE POLIZA SOAT  FACTURA Y DETAALE DE CARGOS DE LA ASEGUERADORA ADRESS CERTIFICADO DE ACCIDENTE DE TRANSITO Y FURIS, SUJETA A PERTINENCIA</t>
  </si>
  <si>
    <t>SOPORTES SE DEVUELVE FACTURA CON SOPORTES PACIENTE INGRESA POR ACCIDENTE DE TRANSITO ANEXAR LOS DOCUMENTOS CARTA TOPE SOAT EMITIDAD POR LA IPS CON FECHA DOCUMENTOS DEL PACIENTE POLIZA SOAT FACTURA Y DETAALE DE CARGOS DE LA ASEGUERADORA ADRESS CERTIFICADO DE ACCIDENTE DE TRANSITO Y FURIS, SUJETA A PERTINENCIA</t>
  </si>
  <si>
    <t>soportes se devulve factura con soportes paciente que sufre accidente de transito anexar los documentos carta tope soat emitidad por la ips con fecha documentos paciente poliza soat  factura yu detalle cargos de la aseguradora adress certificado accidente de transito y furis ,sujeta a pertinencia</t>
  </si>
  <si>
    <t>soportes se devulve factura con soportes paciente que sufre accidente de transito anexar los documentos carta tope soat emitidad por la ips con fecha documentos paciente poliza soat factura yu detalle cargos de la aseguradora adress certificado accidente de transito y furis ,sujeta a pertinencia</t>
  </si>
  <si>
    <t xml:space="preserve">AUT: SE SOSTIENE DEVOLUCIÓN DE FACTURA CON SOPORTES COMPLETOS, FACTURA NO CUENTA CON AUTORIZACIÓN PARA LOS SERVICIOS FACTURADOS, FAVOR COMUNICARSE CON EL ÁREA  ENCARGADA, SOLICITARLA A LA CAP, CORREO ELECTRÓNICO: autorizacionescap@epsdelagente.com.co </t>
  </si>
  <si>
    <t>AUT: SE DEVEULVE FACTURA CON SOPORTES COMPLETOSNO ANEXAN AUTORIZACION DE LOS SERVICIOS NAP DE 15 DIGITOS SOLICITARLA AL AREA ENCARGADA. YUFREY</t>
  </si>
  <si>
    <t>AUT: SE SOSTIENE DEVOLUCIÓN DE FACTURA CON SOPORTES COMPLETOS, FACTURA NO CUENTA CON AUTORIZACIÓN PARA LOS SERVICIOS FACTURADOS, FAVOR COMUNICARSE CON EL ÁREA ENCARGADA, SOLICITARLA A LA CAP, CORREO ELECTRÓNICO: autorizacionescap@epsdelagente.com.co</t>
  </si>
  <si>
    <t xml:space="preserve">SE DEVUELVE FACTURA CON SOPORTES COMPLETOS RADICAR LOS SOPORTES COMPLETOS AL AREA ENCARGADA CAPAUTORTIZACIONES@EPSDELAGENTE.COM.CO PARA QUE REALICEN EL CIERRE FINAL DEL EVENTO, ANEXAR INFORME PATRONAL , SUJETA A PERTIENENCIA MEDICA. </t>
  </si>
  <si>
    <t>SE DEVUELVE FACTURA CON SOPORTES COMPLETOS RADICAR LOS SOPORTES COMPLETOS AL AREA ENCARGADA CAPAUTORTIZACIONES@EPSDELAGENTE.COM.CO PARA QUE REALICEN EL CIERRE FINAL DEL EVENTO, ANEXAR INFORME PATRONAL , SUJETA A PERTIENENCIA MEDICA.</t>
  </si>
  <si>
    <t>PERTINENCIA MEDICA</t>
  </si>
  <si>
    <t xml:space="preserve">SOPORTES SE DEVEULVE FACTURA CON SOPORTES PACIENTE INGRESA POR ACCIDENTE DE TRANSITO ANEXAR LOS DOCUMENTOS SOAT CARTA TOPE SOAT EMITIDAD POR IPS CON FECHA POLIZA SOAT FACTURA Y DETALE DE CARGOS DE LA ASEGURADORA ADRES  CERTIFICADO ACCIDENTE TRANSITO Y FURIS, SUJETA APERTIENCIA. </t>
  </si>
  <si>
    <t>SOPORTES SE DEVEULVE FACTURA CON SOPORTES PACIENTE INGRESA POR ACCIDENTE DE TRANSITO ANEXAR LOS DOCUMENTOS SOAT CARTA TOPE SOAT EMITIDAD POR IPS CON FECHA POLIZA SOAT FACTURA Y DETALE DE CARGOS DE LA ASEGURADORA ADRES CERTIFICADO ACCIDENTE TRANSITO Y FURIS, SUJETA APERTIENCIA.</t>
  </si>
  <si>
    <t>AUTORIZACION SE DEVUELVE FACTURA CON SOPORTES COMPLETOS AL VALIDAR LOS DATOS DE LA FACTURA , NO SE EVIDENCIA LA AUTORIZACION ,RADICAR LOS SOPORTES COMPLETOS AL AREA ENCARGADA CAPAUTORIZACIONES@EPSDELAGENTE.COM,CO , PARA REALICEN CIERRE DEL EVENTO Y DARLE TRAMITE ALA FACTURA , SUJETA A PERTINENCIA</t>
  </si>
  <si>
    <t>autorizacion se devuelve factura con soportes completos al validar los datos dela factura no cuenta con autorizacion del cierre del evento , radicar los soportes completos al area encargada capautorizaciones@epsdela gente.com.co , sujeta apertinencia.</t>
  </si>
  <si>
    <t>SE DEVUELVE FACTURA CON SOPORTES AL VALIDAR LOS DATOS DELA FACTURA NO CUENTA CON LA AUTORIZACION. AUTORIZACION: Se devuelve factura completa servicio de internación, no cuenta con autorización. Factura no se evidencia radicada en portal https://referencia.comfenalcoeps.com/facturas/admin/facturas; para solicitud de autorización final.   Favor solicitar autorización al área encargada. CAPAUTORIZACIONES@EPSDELAGENTE.COM.CO, PARA DARLE TRAMITE ALA FACTURA</t>
  </si>
  <si>
    <t>SE DEVUELVE FACTURA CON SOPORTES AL VALIDAR LOS DATOS DELA FACTURA NO CUENTA CON LA AUTORIZACION. AUTORIZACION: Se devuelve factura completa servicio de internación, no cuenta con autorización. Factura no se evidencia radicada en portal https://referencia.comfenalcoeps.com/facturas/admin/facturas; para solicitud de autorización final. Favor solicitar autorización al área encargada. CAPAUTORIZACIONES@EPSDELAGENTE.COM.CO, PARA DARLE TRAMITE ALA FACTURA</t>
  </si>
  <si>
    <t>se devuelve factura con soportes al validar los datos no cuneta con autorizacion  para los servicios ,paciente sooat anexar carta de agotamiento de la aseguradora y documentos del vehiculo, solicitar la autorizacion  al area encargada capautorizaciones@epsdelagente.com.co , sujeta a pertiencia medica</t>
  </si>
  <si>
    <t>se devuelve factura con soportes al validar los datos no cuneta con autorizacion para los servicios ,paciente sooat anexar carta de agotamiento de la aseguradora y documentos del vehiculo, solicitar la autorizacion al area encargada capautorizaciones@epsdelagente.com.co , sujeta a pertiencia medica</t>
  </si>
  <si>
    <t>Para respuesta prestador</t>
  </si>
  <si>
    <t>AUT: se deveulve factura con soportes completosno anexan la autorizacion de los servicios. carta de agotamiento dela aseguradora-tarjeta de propiedad v ehiculo.rut .copia d epoliza .solicitar la autorizacion al a AREA ENCARGADA.   YUFREY HERNANDEZ</t>
  </si>
  <si>
    <t>GLOSA</t>
  </si>
  <si>
    <t>al validar los datos dela factura presenta objeciones en el servicios prestados por pertiencia medica por valor de $ $ 796.250</t>
  </si>
  <si>
    <t>AUTORIZACION SE DEVUELVE FACTURA CON SOPORTES COMPLETOS AL VALIDAR LOS DATOS DELA FACTURA NO SE EVIDENCIA EL CIERRE DEL EVENTO , RADICAR LOS SOPORTES AL AREA ENCARGADA CAPAUTORIZACIONES@EPSDELAGENTE.COM.CO , PARA DARLE TRAMITE ALA FACTURA SUJETA APERTINENCIA .</t>
  </si>
  <si>
    <t>AUTORIZACION SE DEVUELVE FACTURA CON SOPORTES COMPLETOS  AL VALIDAR NO CUENTA CON LA AUTORIZACION  PARA EL CIERRE DEL EVENTO , RADICAR LOS SOPORTES COMPLETOS AL AREA ENCARGADA CAPAUTORIZACIONES@EPSDELAGENTE.COM.CO. SUJETA A PERTINENCIA MEDICA</t>
  </si>
  <si>
    <t>AUTORIZACION SE DEVUELVE FACTURA CON SOPORTES COMPLETOS AL VALIDAR NO CUENTA CON LA AUTORIZACION PARA EL CIERRE DEL EVENTO , RADICAR LOS SOPORTES COMPLETOS AL AREA ENCARGADA CAPAUTORIZACIONES@EPSDELAGENTE.COM.CO. SUJETA A PERTINENCIA MEDICA</t>
  </si>
  <si>
    <t>Para cargar RIPS o soportes</t>
  </si>
  <si>
    <t>No radicada</t>
  </si>
  <si>
    <t>AUT SE DEVUELVE FACTURA ACCIDENTE SOAT NO HAY AUTORIZACION PARA LOS SERVICIOS FACTURADOS. SE VALIDA AUD MEDICA SIN OBJEI ON. DEBEN DE GESTIONAR Y ENVIAR LA CERTIFICACION TOPE SOAT D E LA ASEGURADORA LA PREVISORA NO ENVIAN SOPORTE NI COPIA DE POLIZA.GESTIONAR AUT PARA PODER DAR TRAMITE DE PAGO, ENVIAR TOPE SOAT PARA SABER SI YA SUPERO Y PODER DAR TRAMITE POR EP S.MILENA</t>
  </si>
  <si>
    <t>SOPORTES Se sostiene devolucion de la factura, no se evidencia en los soportes carte de superacion tope soat factura y detalle de cargos dirigidos a la aseguradora ocumentos del paciente: poliza - lincencia de transito - cedula de ciudadania factura sujeta a auditoria integral por falta de soportes para auditoria.</t>
  </si>
  <si>
    <t>Factura devuelta</t>
  </si>
  <si>
    <t>Factura cancelada</t>
  </si>
  <si>
    <t>Factura cancelada parcialmente - Glosa por contestar IPS</t>
  </si>
  <si>
    <t>Factura Devuelta</t>
  </si>
  <si>
    <t>(en blanco)</t>
  </si>
  <si>
    <t>UNIDAD MEDICA DE TRAUMA DEL VALLE S/A/S</t>
  </si>
  <si>
    <t>Factura Cancelada</t>
  </si>
  <si>
    <t>Factura Cancelada Parcialmente-Glosa por conciliar</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</si>
  <si>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</si>
  <si>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</si>
  <si>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</si>
  <si>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</si>
  <si>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</si>
  <si>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</si>
  <si>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</si>
  <si>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</si>
  <si>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</si>
  <si>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</si>
  <si>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</si>
  <si>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</si>
  <si>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</si>
  <si>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</si>
  <si>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</si>
  <si>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</si>
  <si>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</si>
  <si>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</si>
  <si>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</si>
  <si>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</si>
  <si>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</si>
  <si>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</si>
  <si>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</si>
  <si>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</si>
  <si>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</si>
  <si>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</si>
  <si>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</si>
  <si>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</si>
  <si>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</si>
  <si>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</si>
  <si>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A continuacion me permito remitir nuestra respuesta al estado de cartera presentado en la fecha: 06/05/2025</t>
  </si>
  <si>
    <t>Con Corte al dia: 30/04/2025</t>
  </si>
  <si>
    <t>Señores : UNIDAD MEDICA DE TRAUMA DEL VALLE S.A.S</t>
  </si>
  <si>
    <t>NIT: 901149757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</si>
</sst>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 #,##0.00_-;\-&quot;$&quot;\ * #,##0.00_-;_-&quot;$&quot;\ * &quot;-&quot;??_-;_-@_-"/>
    <numFmt numFmtId="43" formatCode="_-* #,##0.00_-;\-* #,##0.00_-;_-* &quot;-&quot;??_-;_-@_-"/>
    <numFmt numFmtId="164" formatCode="_-&quot;$&quot;\ * #,##0_-;\-&quot;$&quot;\ * #,##0_-;_-&quot;$&quot;\ * &quot;-&quot;??_-;_-@_-"/>
    <numFmt numFmtId="165" formatCode="dd/mm/yyyy"/>
    <numFmt numFmtId="166" formatCode="&quot;$&quot;#,##0"/>
    <numFmt numFmtId="168" formatCode="&quot;$&quot;\ #,##0"/>
    <numFmt numFmtId="169" formatCode="_-&quot;€&quot;\ * #,##0_-;\-&quot;€&quot;\ * #,##0_-;_-&quot;€&quot;\ * &quot;-&quot;??_-;_-@_-"/>
    <numFmt numFmtId="172" formatCode="_-&quot;$&quot;\ * #,##0.00_-;\-&quot;$&quot;\ * #,##0.00_-;_-&quot;$&quot;\ * &quot;-&quot;??_-;_-@_-"/>
    <numFmt numFmtId="178" formatCode="[$-240A]d&quot; de &quot;mmmm&quot; de &quot;yyyy;@"/>
    <numFmt numFmtId="179" formatCode="&quot;$&quot;\ #,##0;[Red]&quot;$&quot;\ #,##0"/>
    <numFmt numFmtId="180" formatCode="[$$-240A]\ #,##0;\-[$$-240A]\ #,##0"/>
    <numFmt numFmtId="181" formatCode="_-* #,##0_-;\-* #,##0_-;_-* &quot;-&quot;??_-;_-@_-"/>
  </numFmts>
  <fonts count="33" x14ac:knownFonts="1">
    <font>
      <sz val="11"/>
      <color theme="1"/>
      <name val="Calibri"/>
      <family val="2"/>
      <scheme val="minor"/>
    </font>
    <font>
      <sz val="9"/>
      <color indexed="81"/>
      <name val="Tahoma"/>
      <family val="2"/>
    </font>
    <font>
      <b/>
      <sz val="9"/>
      <color indexed="81"/>
      <name val="Tahoma"/>
      <family val="2"/>
    </font>
    <font>
      <sz val="10"/>
      <name val="Arial"/>
      <family val="2"/>
    </font>
    <font>
      <sz val="11"/>
      <color theme="1"/>
      <name val="Calibri"/>
      <family val="2"/>
      <scheme val="minor"/>
    </font>
    <font>
      <sz val="8"/>
      <color theme="1"/>
      <name val="Tahoma"/>
      <family val="2"/>
    </font>
    <font>
      <b/>
      <sz val="8"/>
      <color indexed="8"/>
      <name val="Tahoma"/>
      <family val="2"/>
    </font>
    <font>
      <b/>
      <sz val="8"/>
      <color theme="1"/>
      <name val="Tahoma"/>
      <family val="2"/>
    </font>
    <font>
      <b/>
      <sz val="8"/>
      <color theme="0" tint="-0.499984740745262"/>
      <name val="Tahoma"/>
      <family val="2"/>
    </font>
    <font>
      <sz val="10"/>
      <color theme="1"/>
      <name val="Arial"/>
      <family val="2"/>
    </font>
    <font>
      <sz val="8"/>
      <color theme="0" tint="-0.499984740745262"/>
      <name val="Tahoma"/>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Tahoma"/>
      <family val="2"/>
    </font>
    <font>
      <b/>
      <sz val="8"/>
      <name val="Tahoma"/>
      <family val="2"/>
    </font>
    <font>
      <sz val="10"/>
      <color indexed="8"/>
      <name val="Arial"/>
      <family val="2"/>
    </font>
    <font>
      <b/>
      <sz val="10"/>
      <color indexed="8"/>
      <name val="Arial"/>
      <family val="2"/>
    </font>
    <font>
      <b/>
      <sz val="9"/>
      <name val="Arial"/>
      <family val="2"/>
    </font>
    <font>
      <b/>
      <sz val="11"/>
      <name val="Arial"/>
      <family val="2"/>
    </font>
  </fonts>
  <fills count="39">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8">
    <xf numFmtId="0" fontId="0" fillId="0" borderId="0"/>
    <xf numFmtId="0" fontId="3" fillId="0" borderId="0"/>
    <xf numFmtId="44" fontId="4" fillId="0" borderId="0" applyFont="0" applyFill="0" applyBorder="0" applyAlignment="0" applyProtection="0"/>
    <xf numFmtId="0" fontId="9" fillId="0" borderId="0"/>
    <xf numFmtId="0" fontId="11" fillId="0" borderId="0" applyNumberFormat="0" applyFill="0" applyBorder="0" applyAlignment="0" applyProtection="0"/>
    <xf numFmtId="0" fontId="12" fillId="0" borderId="14" applyNumberFormat="0" applyFill="0" applyAlignment="0" applyProtection="0"/>
    <xf numFmtId="0" fontId="13" fillId="0" borderId="15" applyNumberFormat="0" applyFill="0" applyAlignment="0" applyProtection="0"/>
    <xf numFmtId="0" fontId="14" fillId="0" borderId="16"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7" applyNumberFormat="0" applyAlignment="0" applyProtection="0"/>
    <xf numFmtId="0" fontId="19" fillId="7" borderId="18" applyNumberFormat="0" applyAlignment="0" applyProtection="0"/>
    <xf numFmtId="0" fontId="20" fillId="7" borderId="17" applyNumberFormat="0" applyAlignment="0" applyProtection="0"/>
    <xf numFmtId="0" fontId="21" fillId="0" borderId="19" applyNumberFormat="0" applyFill="0" applyAlignment="0" applyProtection="0"/>
    <xf numFmtId="0" fontId="22" fillId="8" borderId="20" applyNumberFormat="0" applyAlignment="0" applyProtection="0"/>
    <xf numFmtId="0" fontId="23" fillId="0" borderId="0" applyNumberFormat="0" applyFill="0" applyBorder="0" applyAlignment="0" applyProtection="0"/>
    <xf numFmtId="0" fontId="4" fillId="9" borderId="21" applyNumberFormat="0" applyFont="0" applyAlignment="0" applyProtection="0"/>
    <xf numFmtId="0" fontId="24" fillId="0" borderId="0" applyNumberFormat="0" applyFill="0" applyBorder="0" applyAlignment="0" applyProtection="0"/>
    <xf numFmtId="0" fontId="25" fillId="0" borderId="22" applyNumberFormat="0" applyFill="0" applyAlignment="0" applyProtection="0"/>
    <xf numFmtId="0" fontId="26"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26"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26"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26"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26"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26"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172"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cellStyleXfs>
  <cellXfs count="133">
    <xf numFmtId="0" fontId="0" fillId="0" borderId="0" xfId="0"/>
    <xf numFmtId="0" fontId="5" fillId="0" borderId="0" xfId="0" applyFont="1" applyAlignment="1">
      <alignment horizontal="center"/>
    </xf>
    <xf numFmtId="0" fontId="6" fillId="0" borderId="1" xfId="1" applyFont="1" applyBorder="1" applyAlignment="1">
      <alignment horizontal="center" vertical="center"/>
    </xf>
    <xf numFmtId="0" fontId="5"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center"/>
    </xf>
    <xf numFmtId="14" fontId="5" fillId="0" borderId="1" xfId="0" applyNumberFormat="1" applyFont="1" applyBorder="1" applyAlignment="1">
      <alignment horizontal="center"/>
    </xf>
    <xf numFmtId="164" fontId="5" fillId="0" borderId="1" xfId="2" applyNumberFormat="1" applyFont="1" applyBorder="1" applyAlignment="1">
      <alignment horizontal="center"/>
    </xf>
    <xf numFmtId="0" fontId="7" fillId="2" borderId="1" xfId="0" applyFont="1" applyFill="1" applyBorder="1" applyAlignment="1">
      <alignment horizontal="center"/>
    </xf>
    <xf numFmtId="0" fontId="8" fillId="2" borderId="1" xfId="0" applyFont="1" applyFill="1" applyBorder="1" applyAlignment="1">
      <alignment horizontal="center"/>
    </xf>
    <xf numFmtId="164" fontId="7" fillId="0" borderId="2" xfId="2" applyNumberFormat="1" applyFont="1" applyBorder="1" applyAlignment="1">
      <alignment horizontal="center" vertical="center" wrapText="1"/>
    </xf>
    <xf numFmtId="164" fontId="7" fillId="0" borderId="4" xfId="2"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0" xfId="3"/>
    <xf numFmtId="165" fontId="9" fillId="0" borderId="0" xfId="3" applyNumberFormat="1"/>
    <xf numFmtId="166" fontId="9" fillId="0" borderId="0" xfId="3" applyNumberFormat="1"/>
    <xf numFmtId="3" fontId="9" fillId="0" borderId="0" xfId="3" applyNumberFormat="1"/>
    <xf numFmtId="0" fontId="5" fillId="2" borderId="1" xfId="0" applyFont="1" applyFill="1" applyBorder="1" applyAlignment="1">
      <alignment horizontal="center"/>
    </xf>
    <xf numFmtId="0" fontId="10" fillId="2" borderId="1" xfId="0" applyFont="1" applyFill="1" applyBorder="1" applyAlignment="1">
      <alignment horizontal="center"/>
    </xf>
    <xf numFmtId="0" fontId="0" fillId="0" borderId="1" xfId="0" applyBorder="1"/>
    <xf numFmtId="3" fontId="0" fillId="0" borderId="1" xfId="0" applyNumberFormat="1" applyBorder="1"/>
    <xf numFmtId="165" fontId="0" fillId="0" borderId="1" xfId="0" applyNumberFormat="1" applyBorder="1"/>
    <xf numFmtId="166" fontId="0" fillId="0" borderId="1" xfId="0" applyNumberFormat="1" applyBorder="1"/>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0" xfId="0" applyFont="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164" fontId="9" fillId="0" borderId="0" xfId="2" applyNumberFormat="1" applyFont="1"/>
    <xf numFmtId="16" fontId="5" fillId="0" borderId="0" xfId="0" applyNumberFormat="1" applyFont="1" applyAlignment="1">
      <alignment horizontal="center" vertical="center"/>
    </xf>
    <xf numFmtId="0" fontId="5" fillId="0" borderId="0" xfId="0" applyFont="1" applyAlignment="1">
      <alignment horizontal="center" vertical="center"/>
    </xf>
    <xf numFmtId="14" fontId="5" fillId="0" borderId="0" xfId="0" applyNumberFormat="1" applyFont="1" applyAlignment="1">
      <alignment horizontal="center" vertical="center"/>
    </xf>
    <xf numFmtId="14" fontId="7" fillId="0" borderId="1" xfId="0" applyNumberFormat="1" applyFont="1" applyBorder="1" applyAlignment="1">
      <alignment horizontal="center" vertical="center" wrapText="1"/>
    </xf>
    <xf numFmtId="164" fontId="7" fillId="0" borderId="1" xfId="2" applyNumberFormat="1" applyFont="1" applyBorder="1" applyAlignment="1">
      <alignment horizontal="center" vertical="center" wrapText="1"/>
    </xf>
    <xf numFmtId="0" fontId="28" fillId="34" borderId="1" xfId="0" applyFont="1" applyFill="1" applyBorder="1" applyAlignment="1">
      <alignment horizontal="center" vertical="center" wrapText="1"/>
    </xf>
    <xf numFmtId="0" fontId="7" fillId="35" borderId="1" xfId="0" applyFont="1" applyFill="1" applyBorder="1" applyAlignment="1">
      <alignment horizontal="center" vertical="center" wrapText="1"/>
    </xf>
    <xf numFmtId="168" fontId="7" fillId="35" borderId="1" xfId="2" applyNumberFormat="1" applyFont="1" applyFill="1" applyBorder="1" applyAlignment="1">
      <alignment horizontal="center" vertical="center" wrapText="1"/>
    </xf>
    <xf numFmtId="0" fontId="7" fillId="35" borderId="1" xfId="2" applyNumberFormat="1" applyFont="1" applyFill="1" applyBorder="1" applyAlignment="1">
      <alignment horizontal="center" vertical="center" wrapText="1"/>
    </xf>
    <xf numFmtId="0" fontId="7" fillId="36" borderId="1" xfId="0" applyFont="1" applyFill="1" applyBorder="1" applyAlignment="1">
      <alignment horizontal="center" vertical="center" wrapText="1"/>
    </xf>
    <xf numFmtId="14" fontId="7" fillId="36" borderId="1" xfId="0" applyNumberFormat="1" applyFont="1" applyFill="1" applyBorder="1" applyAlignment="1">
      <alignment horizontal="center" vertical="center" wrapText="1"/>
    </xf>
    <xf numFmtId="164" fontId="7" fillId="36" borderId="1" xfId="2" applyNumberFormat="1" applyFont="1" applyFill="1" applyBorder="1" applyAlignment="1">
      <alignment horizontal="center" vertical="center" wrapText="1"/>
    </xf>
    <xf numFmtId="164" fontId="7" fillId="37" borderId="1" xfId="2" applyNumberFormat="1" applyFont="1" applyFill="1" applyBorder="1" applyAlignment="1">
      <alignment horizontal="center" vertical="center" wrapText="1"/>
    </xf>
    <xf numFmtId="0" fontId="7" fillId="37" borderId="1" xfId="0" applyFont="1" applyFill="1" applyBorder="1" applyAlignment="1">
      <alignment horizontal="center" vertical="center" wrapText="1"/>
    </xf>
    <xf numFmtId="169" fontId="7" fillId="34" borderId="1" xfId="2" applyNumberFormat="1" applyFont="1" applyFill="1" applyBorder="1" applyAlignment="1">
      <alignment horizontal="center" vertical="center" wrapText="1"/>
    </xf>
    <xf numFmtId="169" fontId="7" fillId="34" borderId="1" xfId="2" applyNumberFormat="1" applyFont="1" applyFill="1" applyBorder="1" applyAlignment="1">
      <alignment horizontal="center" wrapText="1"/>
    </xf>
    <xf numFmtId="0" fontId="7" fillId="38" borderId="1" xfId="0" applyFont="1" applyFill="1" applyBorder="1" applyAlignment="1">
      <alignment horizontal="center" vertical="center" wrapText="1"/>
    </xf>
    <xf numFmtId="168" fontId="5" fillId="0" borderId="0" xfId="2" applyNumberFormat="1" applyFont="1" applyAlignment="1">
      <alignment horizontal="center" vertical="center"/>
    </xf>
    <xf numFmtId="168" fontId="27" fillId="0" borderId="0" xfId="0" applyNumberFormat="1" applyFont="1" applyAlignment="1">
      <alignment horizontal="center" vertical="center"/>
    </xf>
    <xf numFmtId="168" fontId="5" fillId="0" borderId="0" xfId="0" applyNumberFormat="1" applyFont="1" applyAlignment="1">
      <alignment horizontal="center" vertical="center"/>
    </xf>
    <xf numFmtId="0" fontId="5" fillId="0" borderId="0" xfId="2" applyNumberFormat="1" applyFont="1" applyAlignment="1">
      <alignment horizontal="center" vertical="center"/>
    </xf>
    <xf numFmtId="164" fontId="5" fillId="0" borderId="0" xfId="2" applyNumberFormat="1" applyFont="1" applyAlignment="1">
      <alignment horizontal="center" vertical="center"/>
    </xf>
    <xf numFmtId="168" fontId="5" fillId="0" borderId="0" xfId="0" applyNumberFormat="1" applyFont="1" applyAlignment="1">
      <alignment horizontal="center"/>
    </xf>
    <xf numFmtId="168" fontId="5" fillId="0" borderId="0" xfId="2" applyNumberFormat="1" applyFont="1" applyAlignment="1">
      <alignment horizontal="center"/>
    </xf>
    <xf numFmtId="0" fontId="5" fillId="0" borderId="1" xfId="0" applyFont="1" applyBorder="1" applyAlignment="1">
      <alignment horizontal="center" vertical="center"/>
    </xf>
    <xf numFmtId="0" fontId="0" fillId="0" borderId="0" xfId="0" applyAlignment="1">
      <alignment horizontal="center"/>
    </xf>
    <xf numFmtId="164" fontId="5" fillId="0" borderId="1" xfId="0" applyNumberFormat="1" applyFont="1" applyBorder="1" applyAlignment="1">
      <alignment horizontal="center"/>
    </xf>
    <xf numFmtId="0" fontId="30" fillId="0" borderId="25" xfId="1" applyFont="1" applyBorder="1" applyAlignment="1">
      <alignment horizontal="center" vertical="center"/>
    </xf>
    <xf numFmtId="0" fontId="5" fillId="0" borderId="0" xfId="0" applyFont="1" applyBorder="1" applyAlignment="1">
      <alignment horizontal="center"/>
    </xf>
    <xf numFmtId="0" fontId="30" fillId="0" borderId="24" xfId="1" applyFont="1" applyBorder="1" applyAlignment="1">
      <alignment horizontal="centerContinuous" vertical="center"/>
    </xf>
    <xf numFmtId="14" fontId="0" fillId="0" borderId="0" xfId="0" applyNumberFormat="1" applyAlignment="1">
      <alignment horizontal="center"/>
    </xf>
    <xf numFmtId="14" fontId="7" fillId="38" borderId="1" xfId="0" applyNumberFormat="1" applyFont="1" applyFill="1" applyBorder="1" applyAlignment="1">
      <alignment horizontal="center" vertical="center" wrapText="1"/>
    </xf>
    <xf numFmtId="0" fontId="30" fillId="0" borderId="25" xfId="1" applyFont="1" applyBorder="1" applyAlignment="1">
      <alignment horizontal="centerContinuous" vertical="center"/>
    </xf>
    <xf numFmtId="0" fontId="30" fillId="0" borderId="33" xfId="1" applyFont="1" applyBorder="1" applyAlignment="1">
      <alignment horizontal="centerContinuous" vertical="center"/>
    </xf>
    <xf numFmtId="0" fontId="30" fillId="0" borderId="26" xfId="1" applyFont="1" applyBorder="1" applyAlignment="1">
      <alignment horizontal="center" vertical="center"/>
    </xf>
    <xf numFmtId="0" fontId="30" fillId="0" borderId="24" xfId="1" applyFont="1" applyBorder="1" applyAlignment="1">
      <alignment horizontal="center" vertical="center"/>
    </xf>
    <xf numFmtId="0" fontId="29" fillId="0" borderId="27" xfId="1" applyFont="1" applyBorder="1" applyAlignment="1">
      <alignment horizontal="centerContinuous"/>
    </xf>
    <xf numFmtId="0" fontId="29" fillId="0" borderId="24" xfId="1" applyFont="1" applyBorder="1" applyAlignment="1">
      <alignment horizontal="centerContinuous"/>
    </xf>
    <xf numFmtId="0" fontId="30" fillId="0" borderId="0" xfId="1" applyFont="1" applyAlignment="1">
      <alignment horizontal="centerContinuous" vertical="center"/>
    </xf>
    <xf numFmtId="0" fontId="30" fillId="0" borderId="26" xfId="1" applyFont="1" applyBorder="1" applyAlignment="1">
      <alignment horizontal="centerContinuous" vertical="center"/>
    </xf>
    <xf numFmtId="0" fontId="30" fillId="0" borderId="27" xfId="1" applyFont="1" applyBorder="1" applyAlignment="1">
      <alignment horizontal="centerContinuous" vertical="center"/>
    </xf>
    <xf numFmtId="0" fontId="29" fillId="0" borderId="23" xfId="1" applyFont="1" applyBorder="1" applyAlignment="1">
      <alignment horizontal="centerContinuous"/>
    </xf>
    <xf numFmtId="0" fontId="30" fillId="0" borderId="23" xfId="1" applyFont="1" applyBorder="1" applyAlignment="1">
      <alignment horizontal="center" vertical="center"/>
    </xf>
    <xf numFmtId="0" fontId="29" fillId="0" borderId="0" xfId="1" applyFont="1"/>
    <xf numFmtId="14" fontId="5" fillId="0" borderId="0" xfId="0" applyNumberFormat="1" applyFont="1" applyAlignment="1">
      <alignment horizontal="center"/>
    </xf>
    <xf numFmtId="0" fontId="30" fillId="0" borderId="23" xfId="1" applyFont="1" applyBorder="1" applyAlignment="1">
      <alignment horizontal="centerContinuous" vertical="center"/>
    </xf>
    <xf numFmtId="1" fontId="29" fillId="0" borderId="0" xfId="1" applyNumberFormat="1" applyFont="1" applyAlignment="1">
      <alignment horizontal="center"/>
    </xf>
    <xf numFmtId="14" fontId="29" fillId="0" borderId="0" xfId="1" applyNumberFormat="1" applyFont="1" applyAlignment="1">
      <alignment horizontal="left"/>
    </xf>
    <xf numFmtId="0" fontId="30" fillId="0" borderId="32" xfId="1" applyFont="1" applyBorder="1" applyAlignment="1">
      <alignment horizontal="centerContinuous" vertical="center"/>
    </xf>
    <xf numFmtId="0" fontId="30" fillId="0" borderId="32" xfId="1" applyFont="1" applyBorder="1" applyAlignment="1">
      <alignment horizontal="center" vertical="center"/>
    </xf>
    <xf numFmtId="179" fontId="30" fillId="0" borderId="0" xfId="1" applyNumberFormat="1" applyFont="1" applyAlignment="1">
      <alignment horizontal="right"/>
    </xf>
    <xf numFmtId="178" fontId="29" fillId="0" borderId="0" xfId="1" applyNumberFormat="1" applyFont="1"/>
    <xf numFmtId="0" fontId="30" fillId="0" borderId="31" xfId="1" applyFont="1" applyBorder="1" applyAlignment="1">
      <alignment horizontal="centerContinuous" vertical="center"/>
    </xf>
    <xf numFmtId="0" fontId="30" fillId="0" borderId="31" xfId="1" applyFont="1" applyBorder="1" applyAlignment="1">
      <alignment horizontal="center" vertical="center"/>
    </xf>
    <xf numFmtId="1" fontId="30" fillId="0" borderId="0" xfId="1" applyNumberFormat="1" applyFont="1" applyAlignment="1">
      <alignment horizontal="center"/>
    </xf>
    <xf numFmtId="14" fontId="29" fillId="0" borderId="0" xfId="1" applyNumberFormat="1" applyFont="1"/>
    <xf numFmtId="0" fontId="30" fillId="0" borderId="30" xfId="1" applyFont="1" applyBorder="1" applyAlignment="1">
      <alignment horizontal="centerContinuous" vertical="center"/>
    </xf>
    <xf numFmtId="0" fontId="30" fillId="0" borderId="30" xfId="1" applyFont="1" applyBorder="1" applyAlignment="1">
      <alignment horizontal="center" vertical="center"/>
    </xf>
    <xf numFmtId="168" fontId="30" fillId="0" borderId="0" xfId="1" applyNumberFormat="1" applyFont="1" applyAlignment="1">
      <alignment horizontal="center" vertical="center"/>
    </xf>
    <xf numFmtId="0" fontId="30" fillId="0" borderId="0" xfId="1" applyFont="1"/>
    <xf numFmtId="0" fontId="30" fillId="0" borderId="29" xfId="1" applyFont="1" applyBorder="1" applyAlignment="1">
      <alignment horizontal="centerContinuous" vertical="center"/>
    </xf>
    <xf numFmtId="0" fontId="30" fillId="0" borderId="29" xfId="1" applyFont="1" applyBorder="1" applyAlignment="1">
      <alignment horizontal="center" vertical="center"/>
    </xf>
    <xf numFmtId="1" fontId="30" fillId="0" borderId="0" xfId="46" applyNumberFormat="1" applyFont="1" applyAlignment="1">
      <alignment horizontal="center" vertical="center"/>
    </xf>
    <xf numFmtId="0" fontId="29" fillId="0" borderId="28" xfId="1" applyFont="1" applyBorder="1"/>
    <xf numFmtId="0" fontId="29" fillId="0" borderId="31" xfId="1" applyFont="1" applyBorder="1" applyAlignment="1">
      <alignment horizontal="centerContinuous"/>
    </xf>
    <xf numFmtId="0" fontId="29" fillId="0" borderId="28" xfId="1" applyFont="1" applyBorder="1" applyAlignment="1">
      <alignment horizontal="centerContinuous"/>
    </xf>
    <xf numFmtId="0" fontId="29" fillId="0" borderId="27" xfId="1" applyFont="1" applyBorder="1"/>
    <xf numFmtId="0" fontId="29" fillId="0" borderId="29" xfId="1" applyFont="1" applyBorder="1" applyAlignment="1">
      <alignment horizontal="centerContinuous"/>
    </xf>
    <xf numFmtId="179" fontId="29" fillId="0" borderId="0" xfId="1" applyNumberFormat="1" applyFont="1" applyAlignment="1">
      <alignment horizontal="right"/>
    </xf>
    <xf numFmtId="1" fontId="29" fillId="0" borderId="30" xfId="1" applyNumberFormat="1" applyFont="1" applyBorder="1" applyAlignment="1">
      <alignment horizontal="center"/>
    </xf>
    <xf numFmtId="179" fontId="29" fillId="0" borderId="30" xfId="1" applyNumberFormat="1" applyFont="1" applyBorder="1" applyAlignment="1">
      <alignment horizontal="right"/>
    </xf>
    <xf numFmtId="0" fontId="29" fillId="0" borderId="0" xfId="1" applyFont="1" applyAlignment="1">
      <alignment horizontal="center"/>
    </xf>
    <xf numFmtId="1" fontId="30" fillId="0" borderId="34" xfId="1" applyNumberFormat="1" applyFont="1" applyBorder="1" applyAlignment="1">
      <alignment horizontal="center"/>
    </xf>
    <xf numFmtId="179" fontId="30" fillId="0" borderId="34" xfId="1" applyNumberFormat="1" applyFont="1" applyBorder="1" applyAlignment="1">
      <alignment horizontal="right"/>
    </xf>
    <xf numFmtId="179" fontId="29" fillId="0" borderId="0" xfId="1" applyNumberFormat="1" applyFont="1"/>
    <xf numFmtId="179" fontId="30" fillId="0" borderId="30" xfId="1" applyNumberFormat="1" applyFont="1" applyBorder="1"/>
    <xf numFmtId="179" fontId="29" fillId="0" borderId="30" xfId="1" applyNumberFormat="1" applyFont="1" applyBorder="1"/>
    <xf numFmtId="179" fontId="30" fillId="0" borderId="0" xfId="1" applyNumberFormat="1" applyFont="1"/>
    <xf numFmtId="0" fontId="31" fillId="0" borderId="0" xfId="1" applyFont="1" applyAlignment="1">
      <alignment horizontal="center" vertical="center" wrapText="1"/>
    </xf>
    <xf numFmtId="0" fontId="29" fillId="0" borderId="29" xfId="1" applyFont="1" applyBorder="1"/>
    <xf numFmtId="0" fontId="29" fillId="0" borderId="30" xfId="1" applyFont="1" applyBorder="1"/>
    <xf numFmtId="0" fontId="29" fillId="0" borderId="31" xfId="1" applyFont="1" applyBorder="1"/>
    <xf numFmtId="0" fontId="30" fillId="0" borderId="27" xfId="1" applyFont="1" applyBorder="1" applyAlignment="1">
      <alignment horizontal="center" vertical="center" wrapText="1"/>
    </xf>
    <xf numFmtId="0" fontId="30" fillId="0" borderId="0" xfId="1" applyFont="1" applyAlignment="1">
      <alignment horizontal="center" vertical="center" wrapText="1"/>
    </xf>
    <xf numFmtId="0" fontId="30" fillId="0" borderId="28" xfId="1" applyFont="1" applyBorder="1" applyAlignment="1">
      <alignment horizontal="center" vertical="center" wrapText="1"/>
    </xf>
    <xf numFmtId="0" fontId="29" fillId="2" borderId="0" xfId="1" applyFont="1" applyFill="1"/>
    <xf numFmtId="0" fontId="30" fillId="0" borderId="0" xfId="1" applyFont="1" applyAlignment="1">
      <alignment horizontal="center"/>
    </xf>
    <xf numFmtId="1" fontId="30" fillId="0" borderId="0" xfId="46" applyNumberFormat="1" applyFont="1" applyAlignment="1">
      <alignment horizontal="right"/>
    </xf>
    <xf numFmtId="180" fontId="30" fillId="0" borderId="0" xfId="47" applyNumberFormat="1" applyFont="1" applyAlignment="1">
      <alignment horizontal="right"/>
    </xf>
    <xf numFmtId="1" fontId="29" fillId="0" borderId="0" xfId="46" applyNumberFormat="1" applyFont="1" applyAlignment="1">
      <alignment horizontal="right"/>
    </xf>
    <xf numFmtId="180" fontId="29" fillId="0" borderId="0" xfId="47" applyNumberFormat="1" applyFont="1" applyAlignment="1">
      <alignment horizontal="right"/>
    </xf>
    <xf numFmtId="181" fontId="29" fillId="0" borderId="34" xfId="47" applyNumberFormat="1" applyFont="1" applyBorder="1" applyAlignment="1">
      <alignment horizontal="center"/>
    </xf>
    <xf numFmtId="180" fontId="29" fillId="0" borderId="34" xfId="47" applyNumberFormat="1" applyFont="1" applyBorder="1" applyAlignment="1">
      <alignment horizontal="right"/>
    </xf>
    <xf numFmtId="0" fontId="32" fillId="0" borderId="0" xfId="0" applyFont="1" applyAlignment="1">
      <alignment horizontal="center" vertical="center" wrapText="1"/>
    </xf>
  </cellXfs>
  <cellStyles count="48">
    <cellStyle name="20% - Énfasis1" xfId="22" builtinId="30" customBuiltin="1"/>
    <cellStyle name="20% - Énfasis2" xfId="26" builtinId="34" customBuiltin="1"/>
    <cellStyle name="20% - Énfasis3" xfId="30" builtinId="38" customBuiltin="1"/>
    <cellStyle name="20% - Énfasis4" xfId="34" builtinId="42" customBuiltin="1"/>
    <cellStyle name="20% - Énfasis5" xfId="38" builtinId="46" customBuiltin="1"/>
    <cellStyle name="20% - Énfasis6" xfId="42" builtinId="50" customBuiltin="1"/>
    <cellStyle name="40% - Énfasis1" xfId="23" builtinId="31" customBuiltin="1"/>
    <cellStyle name="40% - Énfasis2" xfId="27" builtinId="35" customBuiltin="1"/>
    <cellStyle name="40% - Énfasis3" xfId="31" builtinId="39" customBuiltin="1"/>
    <cellStyle name="40% - Énfasis4" xfId="35" builtinId="43" customBuiltin="1"/>
    <cellStyle name="40% - Énfasis5" xfId="39" builtinId="47" customBuiltin="1"/>
    <cellStyle name="40% - Énfasis6" xfId="43" builtinId="51" customBuiltin="1"/>
    <cellStyle name="60% - Énfasis1" xfId="24" builtinId="32" customBuiltin="1"/>
    <cellStyle name="60% - Énfasis2" xfId="28" builtinId="36" customBuiltin="1"/>
    <cellStyle name="60% - Énfasis3" xfId="32" builtinId="40" customBuiltin="1"/>
    <cellStyle name="60% - Énfasis4" xfId="36" builtinId="44" customBuiltin="1"/>
    <cellStyle name="60% - Énfasis5" xfId="40" builtinId="48" customBuiltin="1"/>
    <cellStyle name="60% - Énfasis6" xfId="44" builtinId="52" customBuiltin="1"/>
    <cellStyle name="Bueno" xfId="9" builtinId="26" customBuiltin="1"/>
    <cellStyle name="Cálculo" xfId="14" builtinId="22" customBuiltin="1"/>
    <cellStyle name="Celda de comprobación" xfId="16" builtinId="23" customBuiltin="1"/>
    <cellStyle name="Celda vinculada" xfId="15" builtinId="24" customBuiltin="1"/>
    <cellStyle name="Encabezado 1" xfId="5" builtinId="16" customBuiltin="1"/>
    <cellStyle name="Encabezado 4" xfId="8" builtinId="19" customBuiltin="1"/>
    <cellStyle name="Énfasis1" xfId="21" builtinId="29" customBuiltin="1"/>
    <cellStyle name="Énfasis2" xfId="25" builtinId="33" customBuiltin="1"/>
    <cellStyle name="Énfasis3" xfId="29" builtinId="37" customBuiltin="1"/>
    <cellStyle name="Énfasis4" xfId="33" builtinId="41" customBuiltin="1"/>
    <cellStyle name="Énfasis5" xfId="37" builtinId="45" customBuiltin="1"/>
    <cellStyle name="Énfasis6" xfId="41" builtinId="49" customBuiltin="1"/>
    <cellStyle name="Entrada" xfId="12" builtinId="20" customBuiltin="1"/>
    <cellStyle name="Incorrecto" xfId="10" builtinId="27" customBuiltin="1"/>
    <cellStyle name="Millares 2 2" xfId="47" xr:uid="{CA57A68F-9B07-467E-B834-8AE9018BA96A}"/>
    <cellStyle name="Millares 3" xfId="46" xr:uid="{6A75A38A-9C0C-4B4F-8E32-40E1F74208F3}"/>
    <cellStyle name="Moneda" xfId="2" builtinId="4"/>
    <cellStyle name="Moneda 2" xfId="45" xr:uid="{7E5827A7-16EC-496D-8FAF-8619D05057F0}"/>
    <cellStyle name="Neutral" xfId="11" builtinId="28" customBuiltin="1"/>
    <cellStyle name="Normal" xfId="0" builtinId="0"/>
    <cellStyle name="Normal 2" xfId="3" xr:uid="{BAB426BF-C1BC-481E-8EBC-DEB1B987BDB3}"/>
    <cellStyle name="Normal 2 2" xfId="1" xr:uid="{00000000-0005-0000-0000-000002000000}"/>
    <cellStyle name="Notas" xfId="18" builtinId="10" customBuiltin="1"/>
    <cellStyle name="Salida" xfId="13" builtinId="21" customBuiltin="1"/>
    <cellStyle name="Texto de advertencia" xfId="17" builtinId="11" customBuiltin="1"/>
    <cellStyle name="Texto explicativo" xfId="19" builtinId="53" customBuiltin="1"/>
    <cellStyle name="Título" xfId="4" builtinId="15" customBuiltin="1"/>
    <cellStyle name="Título 2" xfId="6" builtinId="17" customBuiltin="1"/>
    <cellStyle name="Título 3" xfId="7" builtinId="18" customBuiltin="1"/>
    <cellStyle name="Total" xfId="20" builtinId="25" customBuiltin="1"/>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112712</xdr:rowOff>
    </xdr:from>
    <xdr:to>
      <xdr:col>1</xdr:col>
      <xdr:colOff>742952</xdr:colOff>
      <xdr:row>1</xdr:row>
      <xdr:rowOff>273050</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112712"/>
          <a:ext cx="1409702" cy="528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DAFF3827-0163-493E-BA27-07C8A7AFBC0B}"/>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6993DFEC-C862-4B2D-A596-70F00332F9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B04A3B65-AED6-4DD5-B70E-D39E286333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3D1F1445-8574-4891-BF44-6E54D5EE2100}"/>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nilo\Areas\CxPSalud\CARTERA\GESTORES%20DE%20CARTERA\NEYLA%20LIZETH%20OME\GESTION%20DE%20CARTERAS%202025\CARTERAS%20PENDIENTES%20MAYO%202025\3.%20MACRO%20MAYO%202025.xlsx" TargetMode="External"/><Relationship Id="rId1" Type="http://schemas.openxmlformats.org/officeDocument/2006/relationships/externalLinkPath" Target="/CxPSalud/CARTERA/GESTORES%20DE%20CARTERA/NEYLA%20LIZETH%20OME/GESTION%20DE%20CARTERAS%202025/CARTERAS%20PENDIENTES%20MAYO%202025/3.%20MACRO%20MAYO%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OS BOXALUD"/>
      <sheetName val="FESTIVOS"/>
      <sheetName val="TD"/>
      <sheetName val="MACRO MAYO"/>
      <sheetName val="CARPETAS"/>
      <sheetName val="ESTRUCTURA"/>
      <sheetName val="FOR-CSA-018"/>
      <sheetName val="CIRCULAR 030"/>
      <sheetName val="FOR-CSA-005"/>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2"/>
  <sheetViews>
    <sheetView showGridLines="0" zoomScaleNormal="100" workbookViewId="0">
      <pane ySplit="3" topLeftCell="A20" activePane="bottomLeft" state="frozen"/>
      <selection pane="bottomLeft" activeCell="A15" sqref="A15"/>
    </sheetView>
  </sheetViews>
  <sheetFormatPr baseColWidth="10" defaultColWidth="10.81640625" defaultRowHeight="10" x14ac:dyDescent="0.2"/>
  <cols>
    <col min="1" max="1" width="10" style="3" bestFit="1" customWidth="1"/>
    <col min="2" max="2" width="41.1796875" style="3" customWidth="1"/>
    <col min="3" max="3" width="11.7265625" style="1" bestFit="1" customWidth="1"/>
    <col min="4" max="4" width="12.54296875" style="1" bestFit="1" customWidth="1"/>
    <col min="5" max="5" width="12.26953125" style="3" customWidth="1"/>
    <col min="6" max="6" width="12.54296875" style="3" customWidth="1"/>
    <col min="7" max="7" width="11" style="3" customWidth="1"/>
    <col min="8" max="8" width="18.453125" style="3" bestFit="1" customWidth="1"/>
    <col min="9" max="9" width="17.7265625" style="3" bestFit="1" customWidth="1"/>
    <col min="10" max="10" width="23.26953125" style="3" bestFit="1" customWidth="1"/>
    <col min="11" max="11" width="16.54296875" style="3" bestFit="1" customWidth="1"/>
    <col min="12" max="12" width="23.1796875" style="3" customWidth="1"/>
    <col min="13" max="13" width="13" style="3" customWidth="1"/>
    <col min="14" max="16384" width="10.81640625" style="3"/>
  </cols>
  <sheetData>
    <row r="1" spans="1:13" ht="29.15" customHeight="1" x14ac:dyDescent="0.2">
      <c r="A1" s="28"/>
      <c r="B1" s="29"/>
      <c r="C1" s="32" t="s">
        <v>15</v>
      </c>
      <c r="D1" s="33"/>
      <c r="E1" s="33"/>
      <c r="F1" s="33"/>
      <c r="G1" s="33"/>
      <c r="H1" s="33"/>
      <c r="I1" s="33"/>
      <c r="J1" s="33"/>
      <c r="K1" s="33"/>
      <c r="L1" s="34"/>
      <c r="M1" s="2" t="s">
        <v>13</v>
      </c>
    </row>
    <row r="2" spans="1:13" ht="29.5" customHeight="1" x14ac:dyDescent="0.2">
      <c r="A2" s="30"/>
      <c r="B2" s="31"/>
      <c r="C2" s="35" t="s">
        <v>16</v>
      </c>
      <c r="D2" s="36"/>
      <c r="E2" s="36"/>
      <c r="F2" s="36"/>
      <c r="G2" s="36"/>
      <c r="H2" s="36"/>
      <c r="I2" s="36"/>
      <c r="J2" s="36"/>
      <c r="K2" s="36"/>
      <c r="L2" s="37"/>
      <c r="M2" s="2" t="s">
        <v>14</v>
      </c>
    </row>
    <row r="3" spans="1:13" s="5" customFormat="1" ht="20" x14ac:dyDescent="0.35">
      <c r="A3" s="4" t="s">
        <v>6</v>
      </c>
      <c r="B3" s="4" t="s">
        <v>8</v>
      </c>
      <c r="C3" s="4" t="s">
        <v>0</v>
      </c>
      <c r="D3" s="4" t="s">
        <v>1</v>
      </c>
      <c r="E3" s="4" t="s">
        <v>12</v>
      </c>
      <c r="F3" s="4" t="s">
        <v>2</v>
      </c>
      <c r="G3" s="4" t="s">
        <v>3</v>
      </c>
      <c r="H3" s="4" t="s">
        <v>4</v>
      </c>
      <c r="I3" s="4" t="s">
        <v>5</v>
      </c>
      <c r="J3" s="4" t="s">
        <v>7</v>
      </c>
      <c r="K3" s="4" t="s">
        <v>9</v>
      </c>
      <c r="L3" s="4" t="s">
        <v>10</v>
      </c>
      <c r="M3" s="4" t="s">
        <v>11</v>
      </c>
    </row>
    <row r="4" spans="1:13" ht="14.5" x14ac:dyDescent="0.35">
      <c r="A4" s="21" t="s">
        <v>31</v>
      </c>
      <c r="B4" s="21" t="s">
        <v>32</v>
      </c>
      <c r="C4" s="6">
        <v>10</v>
      </c>
      <c r="D4" s="6">
        <v>16987</v>
      </c>
      <c r="E4" s="22">
        <v>956</v>
      </c>
      <c r="F4" s="23">
        <v>44396</v>
      </c>
      <c r="G4" s="23">
        <v>44761</v>
      </c>
      <c r="H4" s="24">
        <v>60000</v>
      </c>
      <c r="I4" s="8">
        <v>60000</v>
      </c>
      <c r="J4" s="19" t="s">
        <v>98</v>
      </c>
      <c r="K4" s="19" t="s">
        <v>97</v>
      </c>
      <c r="L4" s="10"/>
      <c r="M4" s="9"/>
    </row>
    <row r="5" spans="1:13" ht="14.5" x14ac:dyDescent="0.35">
      <c r="A5" s="21" t="s">
        <v>31</v>
      </c>
      <c r="B5" s="21" t="s">
        <v>32</v>
      </c>
      <c r="C5" s="6">
        <v>10</v>
      </c>
      <c r="D5" s="6">
        <v>16985</v>
      </c>
      <c r="E5" s="22">
        <v>956</v>
      </c>
      <c r="F5" s="23">
        <v>44523</v>
      </c>
      <c r="G5" s="23">
        <v>44761</v>
      </c>
      <c r="H5" s="24">
        <v>60000</v>
      </c>
      <c r="I5" s="8">
        <v>60000</v>
      </c>
      <c r="J5" s="19" t="s">
        <v>98</v>
      </c>
      <c r="K5" s="19" t="s">
        <v>97</v>
      </c>
      <c r="L5" s="10"/>
      <c r="M5" s="9"/>
    </row>
    <row r="6" spans="1:13" ht="14.5" x14ac:dyDescent="0.35">
      <c r="A6" s="21" t="s">
        <v>31</v>
      </c>
      <c r="B6" s="21" t="s">
        <v>32</v>
      </c>
      <c r="C6" s="6">
        <v>10</v>
      </c>
      <c r="D6" s="6">
        <v>16986</v>
      </c>
      <c r="E6" s="22">
        <v>681</v>
      </c>
      <c r="F6" s="23">
        <v>44399</v>
      </c>
      <c r="G6" s="23">
        <v>45036</v>
      </c>
      <c r="H6" s="24">
        <v>60000</v>
      </c>
      <c r="I6" s="8">
        <v>60000</v>
      </c>
      <c r="J6" s="19" t="s">
        <v>98</v>
      </c>
      <c r="K6" s="19" t="s">
        <v>97</v>
      </c>
      <c r="L6" s="10"/>
      <c r="M6" s="9"/>
    </row>
    <row r="7" spans="1:13" ht="14.5" x14ac:dyDescent="0.35">
      <c r="A7" s="21" t="s">
        <v>31</v>
      </c>
      <c r="B7" s="21" t="s">
        <v>32</v>
      </c>
      <c r="C7" s="6">
        <v>10</v>
      </c>
      <c r="D7" s="6">
        <v>38111</v>
      </c>
      <c r="E7" s="22">
        <v>114</v>
      </c>
      <c r="F7" s="23">
        <v>45431</v>
      </c>
      <c r="G7" s="23">
        <v>45603</v>
      </c>
      <c r="H7" s="24">
        <v>85230</v>
      </c>
      <c r="I7" s="8">
        <v>85230</v>
      </c>
      <c r="J7" s="19" t="s">
        <v>98</v>
      </c>
      <c r="K7" s="19" t="s">
        <v>97</v>
      </c>
      <c r="L7" s="10"/>
      <c r="M7" s="9"/>
    </row>
    <row r="8" spans="1:13" ht="14.5" x14ac:dyDescent="0.35">
      <c r="A8" s="21" t="s">
        <v>31</v>
      </c>
      <c r="B8" s="21" t="s">
        <v>32</v>
      </c>
      <c r="C8" s="6">
        <v>10</v>
      </c>
      <c r="D8" s="6">
        <v>27783</v>
      </c>
      <c r="E8" s="22">
        <v>627</v>
      </c>
      <c r="F8" s="23">
        <v>45005</v>
      </c>
      <c r="G8" s="23">
        <v>45090</v>
      </c>
      <c r="H8" s="24">
        <v>116160</v>
      </c>
      <c r="I8" s="8">
        <v>116160</v>
      </c>
      <c r="J8" s="19" t="s">
        <v>98</v>
      </c>
      <c r="K8" s="19" t="s">
        <v>97</v>
      </c>
      <c r="L8" s="10"/>
      <c r="M8" s="9"/>
    </row>
    <row r="9" spans="1:13" ht="14.5" x14ac:dyDescent="0.35">
      <c r="A9" s="21" t="s">
        <v>31</v>
      </c>
      <c r="B9" s="21" t="s">
        <v>32</v>
      </c>
      <c r="C9" s="6">
        <v>10</v>
      </c>
      <c r="D9" s="6">
        <v>27782</v>
      </c>
      <c r="E9" s="22">
        <v>627</v>
      </c>
      <c r="F9" s="23">
        <v>44903</v>
      </c>
      <c r="G9" s="23">
        <v>45090</v>
      </c>
      <c r="H9" s="24">
        <v>196241</v>
      </c>
      <c r="I9" s="8">
        <v>196241</v>
      </c>
      <c r="J9" s="19" t="s">
        <v>98</v>
      </c>
      <c r="K9" s="19" t="s">
        <v>97</v>
      </c>
      <c r="L9" s="10"/>
      <c r="M9" s="9"/>
    </row>
    <row r="10" spans="1:13" ht="14.5" x14ac:dyDescent="0.35">
      <c r="A10" s="21" t="s">
        <v>31</v>
      </c>
      <c r="B10" s="21" t="s">
        <v>32</v>
      </c>
      <c r="C10" s="6">
        <v>10</v>
      </c>
      <c r="D10" s="6">
        <v>38114</v>
      </c>
      <c r="E10" s="22">
        <v>114</v>
      </c>
      <c r="F10" s="23">
        <v>45442</v>
      </c>
      <c r="G10" s="23">
        <v>45603</v>
      </c>
      <c r="H10" s="24">
        <v>333400</v>
      </c>
      <c r="I10" s="8">
        <v>333400</v>
      </c>
      <c r="J10" s="19" t="s">
        <v>98</v>
      </c>
      <c r="K10" s="19" t="s">
        <v>97</v>
      </c>
      <c r="L10" s="10"/>
      <c r="M10" s="9"/>
    </row>
    <row r="11" spans="1:13" ht="14.5" x14ac:dyDescent="0.35">
      <c r="A11" s="21" t="s">
        <v>31</v>
      </c>
      <c r="B11" s="21" t="s">
        <v>32</v>
      </c>
      <c r="C11" s="6">
        <v>10</v>
      </c>
      <c r="D11" s="6">
        <v>13055</v>
      </c>
      <c r="E11" s="22">
        <v>1165</v>
      </c>
      <c r="F11" s="23">
        <v>44442</v>
      </c>
      <c r="G11" s="23">
        <v>44552</v>
      </c>
      <c r="H11" s="24">
        <v>357163</v>
      </c>
      <c r="I11" s="8">
        <v>357163</v>
      </c>
      <c r="J11" s="19" t="s">
        <v>98</v>
      </c>
      <c r="K11" s="19" t="s">
        <v>97</v>
      </c>
      <c r="L11" s="10"/>
      <c r="M11" s="9"/>
    </row>
    <row r="12" spans="1:13" ht="14.5" x14ac:dyDescent="0.35">
      <c r="A12" s="21" t="s">
        <v>31</v>
      </c>
      <c r="B12" s="21" t="s">
        <v>32</v>
      </c>
      <c r="C12" s="6">
        <v>10</v>
      </c>
      <c r="D12" s="6">
        <v>41965</v>
      </c>
      <c r="E12" s="22">
        <v>80</v>
      </c>
      <c r="F12" s="23">
        <v>44599</v>
      </c>
      <c r="G12" s="23">
        <v>45637</v>
      </c>
      <c r="H12" s="24">
        <v>585850</v>
      </c>
      <c r="I12" s="8">
        <v>585850</v>
      </c>
      <c r="J12" s="19" t="s">
        <v>98</v>
      </c>
      <c r="K12" s="19" t="s">
        <v>97</v>
      </c>
      <c r="L12" s="10"/>
      <c r="M12" s="9"/>
    </row>
    <row r="13" spans="1:13" ht="14.5" x14ac:dyDescent="0.35">
      <c r="A13" s="21" t="s">
        <v>31</v>
      </c>
      <c r="B13" s="21" t="s">
        <v>32</v>
      </c>
      <c r="C13" s="6">
        <v>10</v>
      </c>
      <c r="D13" s="6">
        <v>41953</v>
      </c>
      <c r="E13" s="22">
        <v>80</v>
      </c>
      <c r="F13" s="23">
        <v>44818</v>
      </c>
      <c r="G13" s="23">
        <v>45637</v>
      </c>
      <c r="H13" s="24">
        <v>890200</v>
      </c>
      <c r="I13" s="8">
        <v>890200</v>
      </c>
      <c r="J13" s="19" t="s">
        <v>98</v>
      </c>
      <c r="K13" s="19" t="s">
        <v>97</v>
      </c>
      <c r="L13" s="10"/>
      <c r="M13" s="9"/>
    </row>
    <row r="14" spans="1:13" ht="14.5" x14ac:dyDescent="0.35">
      <c r="A14" s="21" t="s">
        <v>31</v>
      </c>
      <c r="B14" s="21" t="s">
        <v>32</v>
      </c>
      <c r="C14" s="6">
        <v>10</v>
      </c>
      <c r="D14" s="6">
        <v>27618</v>
      </c>
      <c r="E14" s="22">
        <v>639</v>
      </c>
      <c r="F14" s="23">
        <v>44968</v>
      </c>
      <c r="G14" s="23">
        <v>45078</v>
      </c>
      <c r="H14" s="24">
        <v>1006554</v>
      </c>
      <c r="I14" s="8">
        <v>1006554</v>
      </c>
      <c r="J14" s="19" t="s">
        <v>98</v>
      </c>
      <c r="K14" s="19" t="s">
        <v>97</v>
      </c>
      <c r="L14" s="10"/>
      <c r="M14" s="9"/>
    </row>
    <row r="15" spans="1:13" ht="14.5" x14ac:dyDescent="0.35">
      <c r="A15" s="21" t="s">
        <v>31</v>
      </c>
      <c r="B15" s="21" t="s">
        <v>32</v>
      </c>
      <c r="C15" s="6">
        <v>10</v>
      </c>
      <c r="D15" s="6">
        <v>31316</v>
      </c>
      <c r="E15" s="22">
        <v>456</v>
      </c>
      <c r="F15" s="23">
        <v>44332</v>
      </c>
      <c r="G15" s="23">
        <v>45261</v>
      </c>
      <c r="H15" s="24">
        <v>1166451</v>
      </c>
      <c r="I15" s="8">
        <v>1166451</v>
      </c>
      <c r="J15" s="19" t="s">
        <v>98</v>
      </c>
      <c r="K15" s="19" t="s">
        <v>97</v>
      </c>
      <c r="L15" s="20">
        <v>0</v>
      </c>
      <c r="M15" s="19">
        <v>0</v>
      </c>
    </row>
    <row r="16" spans="1:13" ht="14.5" x14ac:dyDescent="0.35">
      <c r="A16" s="21" t="s">
        <v>31</v>
      </c>
      <c r="B16" s="21" t="s">
        <v>32</v>
      </c>
      <c r="C16" s="6">
        <v>10</v>
      </c>
      <c r="D16" s="6">
        <v>41937</v>
      </c>
      <c r="E16" s="22">
        <v>80</v>
      </c>
      <c r="F16" s="23">
        <v>45341</v>
      </c>
      <c r="G16" s="23">
        <v>45637</v>
      </c>
      <c r="H16" s="24">
        <v>1427386</v>
      </c>
      <c r="I16" s="8">
        <v>1427386</v>
      </c>
      <c r="J16" s="19" t="s">
        <v>98</v>
      </c>
      <c r="K16" s="19" t="s">
        <v>97</v>
      </c>
      <c r="L16" s="20">
        <v>0</v>
      </c>
      <c r="M16" s="19">
        <v>0</v>
      </c>
    </row>
    <row r="17" spans="1:13" ht="14.5" x14ac:dyDescent="0.35">
      <c r="A17" s="21" t="s">
        <v>31</v>
      </c>
      <c r="B17" s="21" t="s">
        <v>32</v>
      </c>
      <c r="C17" s="6">
        <v>10</v>
      </c>
      <c r="D17" s="6">
        <v>41918</v>
      </c>
      <c r="E17" s="22">
        <v>80</v>
      </c>
      <c r="F17" s="23">
        <v>45464</v>
      </c>
      <c r="G17" s="23">
        <v>45637</v>
      </c>
      <c r="H17" s="24">
        <v>1538142</v>
      </c>
      <c r="I17" s="8">
        <v>1538142</v>
      </c>
      <c r="J17" s="19" t="s">
        <v>98</v>
      </c>
      <c r="K17" s="19" t="s">
        <v>97</v>
      </c>
      <c r="L17" s="20">
        <v>0</v>
      </c>
      <c r="M17" s="19">
        <v>0</v>
      </c>
    </row>
    <row r="18" spans="1:13" ht="14.5" x14ac:dyDescent="0.35">
      <c r="A18" s="21" t="s">
        <v>31</v>
      </c>
      <c r="B18" s="21" t="s">
        <v>32</v>
      </c>
      <c r="C18" s="6">
        <v>10</v>
      </c>
      <c r="D18" s="6">
        <v>40810</v>
      </c>
      <c r="E18" s="22">
        <v>80</v>
      </c>
      <c r="F18" s="23">
        <v>44951</v>
      </c>
      <c r="G18" s="23">
        <v>45637</v>
      </c>
      <c r="H18" s="24">
        <v>2011597</v>
      </c>
      <c r="I18" s="8">
        <v>2011597</v>
      </c>
      <c r="J18" s="19" t="s">
        <v>98</v>
      </c>
      <c r="K18" s="19" t="s">
        <v>97</v>
      </c>
      <c r="L18" s="20">
        <v>0</v>
      </c>
      <c r="M18" s="19">
        <v>0</v>
      </c>
    </row>
    <row r="19" spans="1:13" ht="14.5" x14ac:dyDescent="0.35">
      <c r="A19" s="21" t="s">
        <v>31</v>
      </c>
      <c r="B19" s="21" t="s">
        <v>32</v>
      </c>
      <c r="C19" s="6">
        <v>10</v>
      </c>
      <c r="D19" s="6">
        <v>22138</v>
      </c>
      <c r="E19" s="22">
        <v>627</v>
      </c>
      <c r="F19" s="23">
        <v>44818</v>
      </c>
      <c r="G19" s="23">
        <v>45090</v>
      </c>
      <c r="H19" s="24">
        <v>2822314</v>
      </c>
      <c r="I19" s="8">
        <v>2822314</v>
      </c>
      <c r="J19" s="19" t="s">
        <v>98</v>
      </c>
      <c r="K19" s="19" t="s">
        <v>97</v>
      </c>
      <c r="L19" s="20">
        <v>0</v>
      </c>
      <c r="M19" s="19">
        <v>0</v>
      </c>
    </row>
    <row r="20" spans="1:13" ht="14.5" x14ac:dyDescent="0.35">
      <c r="A20" s="21" t="s">
        <v>31</v>
      </c>
      <c r="B20" s="21" t="s">
        <v>32</v>
      </c>
      <c r="C20" s="6">
        <v>10</v>
      </c>
      <c r="D20" s="6">
        <v>46251</v>
      </c>
      <c r="E20" s="22">
        <v>-12</v>
      </c>
      <c r="F20" s="23">
        <v>45209</v>
      </c>
      <c r="G20" s="23">
        <v>45729</v>
      </c>
      <c r="H20" s="24">
        <v>2834060</v>
      </c>
      <c r="I20" s="8">
        <v>2834060</v>
      </c>
      <c r="J20" s="19" t="s">
        <v>98</v>
      </c>
      <c r="K20" s="19" t="s">
        <v>97</v>
      </c>
      <c r="L20" s="20">
        <v>0</v>
      </c>
      <c r="M20" s="19">
        <v>0</v>
      </c>
    </row>
    <row r="21" spans="1:13" ht="14.5" x14ac:dyDescent="0.35">
      <c r="A21" s="21" t="s">
        <v>31</v>
      </c>
      <c r="B21" s="21" t="s">
        <v>32</v>
      </c>
      <c r="C21" s="6">
        <v>10</v>
      </c>
      <c r="D21" s="6">
        <v>40809</v>
      </c>
      <c r="E21" s="22">
        <v>80</v>
      </c>
      <c r="F21" s="23">
        <v>44953</v>
      </c>
      <c r="G21" s="23">
        <v>45637</v>
      </c>
      <c r="H21" s="24">
        <v>3196614</v>
      </c>
      <c r="I21" s="8">
        <v>3196614</v>
      </c>
      <c r="J21" s="19" t="s">
        <v>98</v>
      </c>
      <c r="K21" s="19" t="s">
        <v>97</v>
      </c>
      <c r="L21" s="20">
        <v>0</v>
      </c>
      <c r="M21" s="19">
        <v>0</v>
      </c>
    </row>
    <row r="22" spans="1:13" ht="14.5" x14ac:dyDescent="0.35">
      <c r="A22" s="21" t="s">
        <v>31</v>
      </c>
      <c r="B22" s="21" t="s">
        <v>32</v>
      </c>
      <c r="C22" s="6">
        <v>10</v>
      </c>
      <c r="D22" s="6">
        <v>38009</v>
      </c>
      <c r="E22" s="22">
        <v>114</v>
      </c>
      <c r="F22" s="23">
        <v>45384</v>
      </c>
      <c r="G22" s="23">
        <v>45603</v>
      </c>
      <c r="H22" s="24">
        <v>3312694</v>
      </c>
      <c r="I22" s="8">
        <v>3312694</v>
      </c>
      <c r="J22" s="19" t="s">
        <v>98</v>
      </c>
      <c r="K22" s="19" t="s">
        <v>97</v>
      </c>
      <c r="L22" s="20">
        <v>0</v>
      </c>
      <c r="M22" s="19">
        <v>0</v>
      </c>
    </row>
    <row r="23" spans="1:13" ht="14.5" x14ac:dyDescent="0.35">
      <c r="A23" s="21" t="s">
        <v>31</v>
      </c>
      <c r="B23" s="21" t="s">
        <v>32</v>
      </c>
      <c r="C23" s="6">
        <v>10</v>
      </c>
      <c r="D23" s="6">
        <v>37982</v>
      </c>
      <c r="E23" s="22">
        <v>114</v>
      </c>
      <c r="F23" s="23">
        <v>45487</v>
      </c>
      <c r="G23" s="23">
        <v>45603</v>
      </c>
      <c r="H23" s="24">
        <v>4741192</v>
      </c>
      <c r="I23" s="8">
        <v>4741192</v>
      </c>
      <c r="J23" s="19" t="s">
        <v>98</v>
      </c>
      <c r="K23" s="19" t="s">
        <v>97</v>
      </c>
      <c r="L23" s="20">
        <v>0</v>
      </c>
      <c r="M23" s="19">
        <v>0</v>
      </c>
    </row>
    <row r="24" spans="1:13" ht="14.5" x14ac:dyDescent="0.35">
      <c r="A24" s="21" t="s">
        <v>31</v>
      </c>
      <c r="B24" s="21" t="s">
        <v>32</v>
      </c>
      <c r="C24" s="6">
        <v>10</v>
      </c>
      <c r="D24" s="6">
        <v>32546</v>
      </c>
      <c r="E24" s="22">
        <v>394</v>
      </c>
      <c r="F24" s="23">
        <v>43568</v>
      </c>
      <c r="G24" s="23">
        <v>45323</v>
      </c>
      <c r="H24" s="24">
        <v>4778381</v>
      </c>
      <c r="I24" s="8">
        <v>4778381</v>
      </c>
      <c r="J24" s="19" t="s">
        <v>98</v>
      </c>
      <c r="K24" s="19" t="s">
        <v>97</v>
      </c>
      <c r="L24" s="20">
        <v>0</v>
      </c>
      <c r="M24" s="19">
        <v>0</v>
      </c>
    </row>
    <row r="25" spans="1:13" ht="14.5" x14ac:dyDescent="0.35">
      <c r="A25" s="21" t="s">
        <v>31</v>
      </c>
      <c r="B25" s="21" t="s">
        <v>32</v>
      </c>
      <c r="C25" s="6">
        <v>10</v>
      </c>
      <c r="D25" s="6">
        <v>32287</v>
      </c>
      <c r="E25" s="22">
        <v>442</v>
      </c>
      <c r="F25" s="23">
        <v>44448</v>
      </c>
      <c r="G25" s="23">
        <v>45275</v>
      </c>
      <c r="H25" s="24">
        <v>5296445</v>
      </c>
      <c r="I25" s="8">
        <v>5296445</v>
      </c>
      <c r="J25" s="19" t="s">
        <v>98</v>
      </c>
      <c r="K25" s="19" t="s">
        <v>97</v>
      </c>
      <c r="L25" s="20">
        <v>0</v>
      </c>
      <c r="M25" s="19">
        <v>0</v>
      </c>
    </row>
    <row r="26" spans="1:13" ht="14.5" x14ac:dyDescent="0.35">
      <c r="A26" s="21" t="s">
        <v>31</v>
      </c>
      <c r="B26" s="21" t="s">
        <v>32</v>
      </c>
      <c r="C26" s="6">
        <v>10</v>
      </c>
      <c r="D26" s="6">
        <v>27784</v>
      </c>
      <c r="E26" s="22">
        <v>627</v>
      </c>
      <c r="F26" s="23">
        <v>44473</v>
      </c>
      <c r="G26" s="23">
        <v>45090</v>
      </c>
      <c r="H26" s="24">
        <v>5391984</v>
      </c>
      <c r="I26" s="8">
        <v>5391984</v>
      </c>
      <c r="J26" s="19" t="s">
        <v>98</v>
      </c>
      <c r="K26" s="19" t="s">
        <v>97</v>
      </c>
      <c r="L26" s="20">
        <v>0</v>
      </c>
      <c r="M26" s="19">
        <v>0</v>
      </c>
    </row>
    <row r="27" spans="1:13" ht="14.5" x14ac:dyDescent="0.35">
      <c r="A27" s="21" t="s">
        <v>31</v>
      </c>
      <c r="B27" s="21" t="s">
        <v>32</v>
      </c>
      <c r="C27" s="6">
        <v>10</v>
      </c>
      <c r="D27" s="6">
        <v>39916</v>
      </c>
      <c r="E27" s="22">
        <v>114</v>
      </c>
      <c r="F27" s="23">
        <v>45512</v>
      </c>
      <c r="G27" s="23">
        <v>45603</v>
      </c>
      <c r="H27" s="24">
        <v>10770423</v>
      </c>
      <c r="I27" s="8">
        <v>10770423</v>
      </c>
      <c r="J27" s="19" t="s">
        <v>98</v>
      </c>
      <c r="K27" s="19" t="s">
        <v>97</v>
      </c>
      <c r="L27" s="20">
        <v>0</v>
      </c>
      <c r="M27" s="19">
        <v>0</v>
      </c>
    </row>
    <row r="28" spans="1:13" ht="14.5" x14ac:dyDescent="0.35">
      <c r="A28" s="21" t="s">
        <v>31</v>
      </c>
      <c r="B28" s="21" t="s">
        <v>32</v>
      </c>
      <c r="C28" s="6">
        <v>10</v>
      </c>
      <c r="D28" s="6">
        <v>39160</v>
      </c>
      <c r="E28" s="22">
        <v>114</v>
      </c>
      <c r="F28" s="23">
        <v>45534</v>
      </c>
      <c r="G28" s="23">
        <v>45603</v>
      </c>
      <c r="H28" s="24">
        <v>16537052</v>
      </c>
      <c r="I28" s="8">
        <v>16537052</v>
      </c>
      <c r="J28" s="19" t="s">
        <v>98</v>
      </c>
      <c r="K28" s="19" t="s">
        <v>97</v>
      </c>
      <c r="L28" s="20">
        <v>0</v>
      </c>
      <c r="M28" s="19">
        <v>0</v>
      </c>
    </row>
    <row r="29" spans="1:13" ht="14.5" x14ac:dyDescent="0.35">
      <c r="A29" s="21" t="s">
        <v>31</v>
      </c>
      <c r="B29" s="21" t="s">
        <v>32</v>
      </c>
      <c r="C29" s="6">
        <v>10</v>
      </c>
      <c r="D29" s="6">
        <v>22838</v>
      </c>
      <c r="E29" s="22">
        <v>710</v>
      </c>
      <c r="F29" s="23">
        <v>44847</v>
      </c>
      <c r="G29" s="23">
        <v>45007</v>
      </c>
      <c r="H29" s="24">
        <v>25540527</v>
      </c>
      <c r="I29" s="8">
        <v>25540527</v>
      </c>
      <c r="J29" s="19" t="s">
        <v>98</v>
      </c>
      <c r="K29" s="19" t="s">
        <v>97</v>
      </c>
      <c r="L29" s="20">
        <v>0</v>
      </c>
      <c r="M29" s="19">
        <v>0</v>
      </c>
    </row>
    <row r="30" spans="1:13" ht="14.5" x14ac:dyDescent="0.35">
      <c r="A30" s="6"/>
      <c r="B30" s="21"/>
      <c r="C30" s="6"/>
      <c r="D30" s="6"/>
      <c r="E30" s="6"/>
      <c r="F30" s="7"/>
      <c r="G30" s="7"/>
      <c r="H30" s="8"/>
      <c r="I30" s="8"/>
      <c r="J30" s="9"/>
      <c r="K30" s="9"/>
      <c r="L30" s="10"/>
      <c r="M30" s="9"/>
    </row>
    <row r="31" spans="1:13" x14ac:dyDescent="0.2">
      <c r="A31" s="6"/>
      <c r="B31" s="6"/>
      <c r="C31" s="6"/>
      <c r="D31" s="6"/>
      <c r="E31" s="6"/>
      <c r="F31" s="7"/>
      <c r="G31" s="7"/>
      <c r="H31" s="8"/>
      <c r="I31" s="8"/>
      <c r="J31" s="9"/>
      <c r="K31" s="9"/>
      <c r="L31" s="10"/>
      <c r="M31" s="9"/>
    </row>
    <row r="32" spans="1:13" s="5" customFormat="1" x14ac:dyDescent="0.35">
      <c r="A32" s="25" t="s">
        <v>17</v>
      </c>
      <c r="B32" s="26"/>
      <c r="C32" s="26"/>
      <c r="D32" s="26"/>
      <c r="E32" s="26"/>
      <c r="F32" s="26"/>
      <c r="G32" s="27"/>
      <c r="H32" s="11">
        <f>SUM(H4:H31)</f>
        <v>95116060</v>
      </c>
      <c r="I32" s="12">
        <f>SUM(I4:I31)</f>
        <v>95116060</v>
      </c>
      <c r="J32" s="13"/>
      <c r="K32" s="13"/>
      <c r="L32" s="13"/>
      <c r="M32" s="14"/>
    </row>
  </sheetData>
  <mergeCells count="4">
    <mergeCell ref="A32:G32"/>
    <mergeCell ref="A1:B2"/>
    <mergeCell ref="C1:L1"/>
    <mergeCell ref="C2:L2"/>
  </mergeCells>
  <dataValidations count="1">
    <dataValidation type="whole" operator="greaterThan" allowBlank="1" showInputMessage="1" showErrorMessage="1" errorTitle="DATO ERRADO" error="El valor debe ser diferente de cero" sqref="H3:I1048576" xr:uid="{00000000-0002-0000-0000-000000000000}">
      <formula1>1</formula1>
    </dataValidation>
  </dataValidations>
  <pageMargins left="0.70866141732283472" right="0.70866141732283472" top="0.55118110236220474" bottom="0.55118110236220474"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6D3F8-A730-40D2-A6A6-D05A0559CBAA}">
  <dimension ref="A2:N31"/>
  <sheetViews>
    <sheetView topLeftCell="E4" workbookViewId="0">
      <selection activeCell="L26" sqref="L26"/>
    </sheetView>
  </sheetViews>
  <sheetFormatPr baseColWidth="10" defaultColWidth="9.1796875" defaultRowHeight="12.5" x14ac:dyDescent="0.25"/>
  <cols>
    <col min="1" max="1" width="10.26953125" style="15" customWidth="1"/>
    <col min="2" max="2" width="34" style="15" customWidth="1"/>
    <col min="3" max="3" width="21.453125" style="15" customWidth="1"/>
    <col min="4" max="4" width="71.26953125" style="15" customWidth="1"/>
    <col min="5" max="5" width="10.7265625" style="15" customWidth="1"/>
    <col min="6" max="6" width="8.26953125" style="15" customWidth="1"/>
    <col min="7" max="7" width="23.81640625" style="15" customWidth="1"/>
    <col min="8" max="8" width="15.81640625" style="15" customWidth="1"/>
    <col min="9" max="9" width="13.81640625" style="15" customWidth="1"/>
    <col min="10" max="10" width="13.08984375" style="15" customWidth="1"/>
    <col min="11" max="11" width="12.26953125" style="15" customWidth="1"/>
    <col min="12" max="12" width="17.1796875" style="15" customWidth="1"/>
    <col min="13" max="13" width="33.54296875" style="15" customWidth="1"/>
    <col min="14" max="14" width="9" style="15" customWidth="1"/>
    <col min="15" max="16384" width="9.1796875" style="15"/>
  </cols>
  <sheetData>
    <row r="2" spans="1:14" x14ac:dyDescent="0.25">
      <c r="B2" s="15" t="s">
        <v>8</v>
      </c>
    </row>
    <row r="4" spans="1:14" x14ac:dyDescent="0.25">
      <c r="A4" s="15" t="s">
        <v>6</v>
      </c>
      <c r="B4" s="15" t="s">
        <v>18</v>
      </c>
      <c r="C4" s="15" t="s">
        <v>19</v>
      </c>
      <c r="D4" s="15" t="s">
        <v>20</v>
      </c>
      <c r="E4" s="15" t="s">
        <v>21</v>
      </c>
      <c r="F4" s="15" t="s">
        <v>22</v>
      </c>
      <c r="G4" s="16" t="s">
        <v>23</v>
      </c>
      <c r="H4" s="16" t="s">
        <v>24</v>
      </c>
      <c r="I4" s="17" t="s">
        <v>25</v>
      </c>
      <c r="J4" s="17" t="s">
        <v>26</v>
      </c>
      <c r="K4" s="18" t="s">
        <v>27</v>
      </c>
      <c r="L4" s="15" t="s">
        <v>28</v>
      </c>
      <c r="M4" s="15" t="s">
        <v>29</v>
      </c>
      <c r="N4" s="15" t="s">
        <v>30</v>
      </c>
    </row>
    <row r="5" spans="1:14" x14ac:dyDescent="0.25">
      <c r="A5" s="15" t="s">
        <v>31</v>
      </c>
      <c r="B5" s="15" t="s">
        <v>32</v>
      </c>
      <c r="C5" s="15" t="s">
        <v>33</v>
      </c>
      <c r="D5" s="15" t="s">
        <v>34</v>
      </c>
      <c r="E5" s="15" t="s">
        <v>35</v>
      </c>
      <c r="F5" s="15" t="s">
        <v>36</v>
      </c>
      <c r="G5" s="16">
        <v>44396</v>
      </c>
      <c r="H5" s="16">
        <v>44761</v>
      </c>
      <c r="I5" s="17">
        <v>60000</v>
      </c>
      <c r="J5" s="38">
        <v>60000</v>
      </c>
      <c r="K5" s="18">
        <v>956</v>
      </c>
      <c r="L5" s="15" t="s">
        <v>37</v>
      </c>
      <c r="M5" s="15" t="s">
        <v>38</v>
      </c>
      <c r="N5" s="15" t="s">
        <v>39</v>
      </c>
    </row>
    <row r="6" spans="1:14" x14ac:dyDescent="0.25">
      <c r="A6" s="15" t="s">
        <v>31</v>
      </c>
      <c r="B6" s="15" t="s">
        <v>32</v>
      </c>
      <c r="C6" s="15" t="s">
        <v>33</v>
      </c>
      <c r="D6" s="15" t="s">
        <v>34</v>
      </c>
      <c r="E6" s="15" t="s">
        <v>40</v>
      </c>
      <c r="F6" s="15" t="s">
        <v>41</v>
      </c>
      <c r="G6" s="16">
        <v>44523</v>
      </c>
      <c r="H6" s="16">
        <v>44761</v>
      </c>
      <c r="I6" s="17">
        <v>60000</v>
      </c>
      <c r="J6" s="38">
        <v>60000</v>
      </c>
      <c r="K6" s="18">
        <v>956</v>
      </c>
      <c r="L6" s="15" t="s">
        <v>37</v>
      </c>
      <c r="M6" s="15" t="s">
        <v>38</v>
      </c>
      <c r="N6" s="15" t="s">
        <v>39</v>
      </c>
    </row>
    <row r="7" spans="1:14" x14ac:dyDescent="0.25">
      <c r="A7" s="15" t="s">
        <v>31</v>
      </c>
      <c r="B7" s="15" t="s">
        <v>32</v>
      </c>
      <c r="C7" s="15" t="s">
        <v>33</v>
      </c>
      <c r="D7" s="15" t="s">
        <v>34</v>
      </c>
      <c r="E7" s="15" t="s">
        <v>42</v>
      </c>
      <c r="F7" s="15" t="s">
        <v>43</v>
      </c>
      <c r="G7" s="16">
        <v>44399</v>
      </c>
      <c r="H7" s="16">
        <v>45036</v>
      </c>
      <c r="I7" s="17">
        <v>60000</v>
      </c>
      <c r="J7" s="38">
        <v>60000</v>
      </c>
      <c r="K7" s="18">
        <v>681</v>
      </c>
      <c r="L7" s="15" t="s">
        <v>37</v>
      </c>
      <c r="M7" s="15" t="s">
        <v>38</v>
      </c>
      <c r="N7" s="15" t="s">
        <v>39</v>
      </c>
    </row>
    <row r="8" spans="1:14" x14ac:dyDescent="0.25">
      <c r="A8" s="15" t="s">
        <v>31</v>
      </c>
      <c r="B8" s="15" t="s">
        <v>32</v>
      </c>
      <c r="C8" s="15" t="s">
        <v>33</v>
      </c>
      <c r="D8" s="15" t="s">
        <v>34</v>
      </c>
      <c r="E8" s="15" t="s">
        <v>44</v>
      </c>
      <c r="F8" s="15" t="s">
        <v>45</v>
      </c>
      <c r="G8" s="16">
        <v>45431</v>
      </c>
      <c r="H8" s="16">
        <v>45603</v>
      </c>
      <c r="I8" s="17">
        <v>85230</v>
      </c>
      <c r="J8" s="38">
        <v>85230</v>
      </c>
      <c r="K8" s="18">
        <v>114</v>
      </c>
      <c r="L8" s="15" t="s">
        <v>46</v>
      </c>
      <c r="M8" s="15" t="s">
        <v>47</v>
      </c>
      <c r="N8" s="15" t="s">
        <v>39</v>
      </c>
    </row>
    <row r="9" spans="1:14" x14ac:dyDescent="0.25">
      <c r="A9" s="15" t="s">
        <v>31</v>
      </c>
      <c r="B9" s="15" t="s">
        <v>32</v>
      </c>
      <c r="C9" s="15" t="s">
        <v>33</v>
      </c>
      <c r="D9" s="15" t="s">
        <v>34</v>
      </c>
      <c r="E9" s="15" t="s">
        <v>48</v>
      </c>
      <c r="F9" s="15" t="s">
        <v>49</v>
      </c>
      <c r="G9" s="16">
        <v>45005</v>
      </c>
      <c r="H9" s="16">
        <v>45090</v>
      </c>
      <c r="I9" s="17">
        <v>116160</v>
      </c>
      <c r="J9" s="38">
        <v>116160</v>
      </c>
      <c r="K9" s="18">
        <v>627</v>
      </c>
      <c r="L9" s="15" t="s">
        <v>37</v>
      </c>
      <c r="M9" s="15" t="s">
        <v>50</v>
      </c>
      <c r="N9" s="15" t="s">
        <v>39</v>
      </c>
    </row>
    <row r="10" spans="1:14" x14ac:dyDescent="0.25">
      <c r="A10" s="15" t="s">
        <v>31</v>
      </c>
      <c r="B10" s="15" t="s">
        <v>32</v>
      </c>
      <c r="C10" s="15" t="s">
        <v>33</v>
      </c>
      <c r="D10" s="15" t="s">
        <v>34</v>
      </c>
      <c r="E10" s="15" t="s">
        <v>51</v>
      </c>
      <c r="F10" s="15" t="s">
        <v>52</v>
      </c>
      <c r="G10" s="16">
        <v>44903</v>
      </c>
      <c r="H10" s="16">
        <v>45090</v>
      </c>
      <c r="I10" s="17">
        <v>196241</v>
      </c>
      <c r="J10" s="38">
        <v>196241</v>
      </c>
      <c r="K10" s="18">
        <v>627</v>
      </c>
      <c r="L10" s="15" t="s">
        <v>37</v>
      </c>
      <c r="M10" s="15" t="s">
        <v>53</v>
      </c>
      <c r="N10" s="15" t="s">
        <v>39</v>
      </c>
    </row>
    <row r="11" spans="1:14" x14ac:dyDescent="0.25">
      <c r="A11" s="15" t="s">
        <v>31</v>
      </c>
      <c r="B11" s="15" t="s">
        <v>32</v>
      </c>
      <c r="C11" s="15" t="s">
        <v>33</v>
      </c>
      <c r="D11" s="15" t="s">
        <v>34</v>
      </c>
      <c r="E11" s="15" t="s">
        <v>54</v>
      </c>
      <c r="F11" s="15" t="s">
        <v>55</v>
      </c>
      <c r="G11" s="16">
        <v>45442</v>
      </c>
      <c r="H11" s="16">
        <v>45603</v>
      </c>
      <c r="I11" s="17">
        <v>333400</v>
      </c>
      <c r="J11" s="38">
        <v>333400</v>
      </c>
      <c r="K11" s="18">
        <v>114</v>
      </c>
      <c r="L11" s="15" t="s">
        <v>46</v>
      </c>
      <c r="M11" s="15" t="s">
        <v>47</v>
      </c>
      <c r="N11" s="15" t="s">
        <v>39</v>
      </c>
    </row>
    <row r="12" spans="1:14" x14ac:dyDescent="0.25">
      <c r="A12" s="15" t="s">
        <v>31</v>
      </c>
      <c r="B12" s="15" t="s">
        <v>32</v>
      </c>
      <c r="C12" s="15" t="s">
        <v>33</v>
      </c>
      <c r="D12" s="15" t="s">
        <v>34</v>
      </c>
      <c r="E12" s="15" t="s">
        <v>56</v>
      </c>
      <c r="F12" s="15" t="s">
        <v>57</v>
      </c>
      <c r="G12" s="16">
        <v>44442</v>
      </c>
      <c r="H12" s="16">
        <v>44552</v>
      </c>
      <c r="I12" s="17">
        <v>357163</v>
      </c>
      <c r="J12" s="38">
        <v>357163</v>
      </c>
      <c r="K12" s="18">
        <v>1165</v>
      </c>
      <c r="L12" s="15" t="s">
        <v>37</v>
      </c>
      <c r="M12" s="15" t="s">
        <v>38</v>
      </c>
      <c r="N12" s="15" t="s">
        <v>39</v>
      </c>
    </row>
    <row r="13" spans="1:14" x14ac:dyDescent="0.25">
      <c r="A13" s="15" t="s">
        <v>31</v>
      </c>
      <c r="B13" s="15" t="s">
        <v>32</v>
      </c>
      <c r="C13" s="15" t="s">
        <v>33</v>
      </c>
      <c r="D13" s="15" t="s">
        <v>34</v>
      </c>
      <c r="E13" s="15" t="s">
        <v>58</v>
      </c>
      <c r="F13" s="15" t="s">
        <v>59</v>
      </c>
      <c r="G13" s="16">
        <v>44599</v>
      </c>
      <c r="H13" s="16">
        <v>45637</v>
      </c>
      <c r="I13" s="17">
        <v>585850</v>
      </c>
      <c r="J13" s="38">
        <v>585850</v>
      </c>
      <c r="K13" s="18">
        <v>80</v>
      </c>
      <c r="L13" s="15" t="s">
        <v>46</v>
      </c>
      <c r="M13" s="15" t="s">
        <v>60</v>
      </c>
      <c r="N13" s="15" t="s">
        <v>39</v>
      </c>
    </row>
    <row r="14" spans="1:14" x14ac:dyDescent="0.25">
      <c r="A14" s="15" t="s">
        <v>31</v>
      </c>
      <c r="B14" s="15" t="s">
        <v>32</v>
      </c>
      <c r="C14" s="15" t="s">
        <v>33</v>
      </c>
      <c r="D14" s="15" t="s">
        <v>34</v>
      </c>
      <c r="E14" s="15" t="s">
        <v>61</v>
      </c>
      <c r="F14" s="15" t="s">
        <v>62</v>
      </c>
      <c r="G14" s="16">
        <v>44818</v>
      </c>
      <c r="H14" s="16">
        <v>45637</v>
      </c>
      <c r="I14" s="17">
        <v>890200</v>
      </c>
      <c r="J14" s="38">
        <v>890200</v>
      </c>
      <c r="K14" s="18">
        <v>80</v>
      </c>
      <c r="L14" s="15" t="s">
        <v>46</v>
      </c>
      <c r="M14" s="15" t="s">
        <v>53</v>
      </c>
      <c r="N14" s="15" t="s">
        <v>39</v>
      </c>
    </row>
    <row r="15" spans="1:14" x14ac:dyDescent="0.25">
      <c r="A15" s="15" t="s">
        <v>31</v>
      </c>
      <c r="B15" s="15" t="s">
        <v>32</v>
      </c>
      <c r="C15" s="15" t="s">
        <v>33</v>
      </c>
      <c r="D15" s="15" t="s">
        <v>34</v>
      </c>
      <c r="E15" s="15" t="s">
        <v>63</v>
      </c>
      <c r="F15" s="15" t="s">
        <v>64</v>
      </c>
      <c r="G15" s="16">
        <v>44968</v>
      </c>
      <c r="H15" s="16">
        <v>45078</v>
      </c>
      <c r="I15" s="17">
        <v>1006554</v>
      </c>
      <c r="J15" s="38">
        <v>1006554</v>
      </c>
      <c r="K15" s="18">
        <v>639</v>
      </c>
      <c r="L15" s="15" t="s">
        <v>37</v>
      </c>
      <c r="M15" s="15" t="s">
        <v>50</v>
      </c>
      <c r="N15" s="15" t="s">
        <v>39</v>
      </c>
    </row>
    <row r="16" spans="1:14" x14ac:dyDescent="0.25">
      <c r="A16" s="15" t="s">
        <v>31</v>
      </c>
      <c r="B16" s="15" t="s">
        <v>32</v>
      </c>
      <c r="C16" s="15" t="s">
        <v>33</v>
      </c>
      <c r="D16" s="15" t="s">
        <v>34</v>
      </c>
      <c r="E16" s="15" t="s">
        <v>65</v>
      </c>
      <c r="F16" s="15" t="s">
        <v>66</v>
      </c>
      <c r="G16" s="16">
        <v>44332</v>
      </c>
      <c r="H16" s="16">
        <v>45261</v>
      </c>
      <c r="I16" s="17">
        <v>1166451</v>
      </c>
      <c r="J16" s="38">
        <v>1166451</v>
      </c>
      <c r="K16" s="18">
        <v>456</v>
      </c>
      <c r="L16" s="15" t="s">
        <v>37</v>
      </c>
      <c r="M16" s="15" t="s">
        <v>38</v>
      </c>
      <c r="N16" s="15" t="s">
        <v>39</v>
      </c>
    </row>
    <row r="17" spans="1:14" x14ac:dyDescent="0.25">
      <c r="A17" s="15" t="s">
        <v>31</v>
      </c>
      <c r="B17" s="15" t="s">
        <v>32</v>
      </c>
      <c r="C17" s="15" t="s">
        <v>33</v>
      </c>
      <c r="D17" s="15" t="s">
        <v>34</v>
      </c>
      <c r="E17" s="15" t="s">
        <v>67</v>
      </c>
      <c r="F17" s="15" t="s">
        <v>68</v>
      </c>
      <c r="G17" s="16">
        <v>45341</v>
      </c>
      <c r="H17" s="16">
        <v>45637</v>
      </c>
      <c r="I17" s="17">
        <v>1427386</v>
      </c>
      <c r="J17" s="38">
        <v>1427386</v>
      </c>
      <c r="K17" s="18">
        <v>80</v>
      </c>
      <c r="L17" s="15" t="s">
        <v>46</v>
      </c>
      <c r="M17" s="15" t="s">
        <v>47</v>
      </c>
      <c r="N17" s="15" t="s">
        <v>39</v>
      </c>
    </row>
    <row r="18" spans="1:14" x14ac:dyDescent="0.25">
      <c r="A18" s="15" t="s">
        <v>31</v>
      </c>
      <c r="B18" s="15" t="s">
        <v>32</v>
      </c>
      <c r="C18" s="15" t="s">
        <v>33</v>
      </c>
      <c r="D18" s="15" t="s">
        <v>34</v>
      </c>
      <c r="E18" s="15" t="s">
        <v>69</v>
      </c>
      <c r="F18" s="15" t="s">
        <v>70</v>
      </c>
      <c r="G18" s="16">
        <v>45464</v>
      </c>
      <c r="H18" s="16">
        <v>45637</v>
      </c>
      <c r="I18" s="17">
        <v>1538142</v>
      </c>
      <c r="J18" s="38">
        <v>1538142</v>
      </c>
      <c r="K18" s="18">
        <v>80</v>
      </c>
      <c r="L18" s="15" t="s">
        <v>46</v>
      </c>
      <c r="M18" s="15" t="s">
        <v>47</v>
      </c>
      <c r="N18" s="15" t="s">
        <v>39</v>
      </c>
    </row>
    <row r="19" spans="1:14" x14ac:dyDescent="0.25">
      <c r="A19" s="15" t="s">
        <v>31</v>
      </c>
      <c r="B19" s="15" t="s">
        <v>32</v>
      </c>
      <c r="C19" s="15" t="s">
        <v>33</v>
      </c>
      <c r="D19" s="15" t="s">
        <v>34</v>
      </c>
      <c r="E19" s="15" t="s">
        <v>71</v>
      </c>
      <c r="F19" s="15" t="s">
        <v>72</v>
      </c>
      <c r="G19" s="16">
        <v>44951</v>
      </c>
      <c r="H19" s="16">
        <v>45637</v>
      </c>
      <c r="I19" s="17">
        <v>2011597</v>
      </c>
      <c r="J19" s="38">
        <v>2011597</v>
      </c>
      <c r="K19" s="18">
        <v>80</v>
      </c>
      <c r="L19" s="15" t="s">
        <v>46</v>
      </c>
      <c r="M19" s="15" t="s">
        <v>50</v>
      </c>
      <c r="N19" s="15" t="s">
        <v>39</v>
      </c>
    </row>
    <row r="20" spans="1:14" x14ac:dyDescent="0.25">
      <c r="A20" s="15" t="s">
        <v>31</v>
      </c>
      <c r="B20" s="15" t="s">
        <v>32</v>
      </c>
      <c r="C20" s="15" t="s">
        <v>33</v>
      </c>
      <c r="D20" s="15" t="s">
        <v>34</v>
      </c>
      <c r="E20" s="15" t="s">
        <v>73</v>
      </c>
      <c r="F20" s="15" t="s">
        <v>74</v>
      </c>
      <c r="G20" s="16">
        <v>44818</v>
      </c>
      <c r="H20" s="16">
        <v>45090</v>
      </c>
      <c r="I20" s="17">
        <v>2822314</v>
      </c>
      <c r="J20" s="38">
        <v>2822314</v>
      </c>
      <c r="K20" s="18">
        <v>627</v>
      </c>
      <c r="L20" s="15" t="s">
        <v>37</v>
      </c>
      <c r="M20" s="15" t="s">
        <v>53</v>
      </c>
      <c r="N20" s="15" t="s">
        <v>39</v>
      </c>
    </row>
    <row r="21" spans="1:14" x14ac:dyDescent="0.25">
      <c r="A21" s="15" t="s">
        <v>31</v>
      </c>
      <c r="B21" s="15" t="s">
        <v>32</v>
      </c>
      <c r="C21" s="15" t="s">
        <v>33</v>
      </c>
      <c r="D21" s="15" t="s">
        <v>34</v>
      </c>
      <c r="E21" s="15" t="s">
        <v>75</v>
      </c>
      <c r="F21" s="15" t="s">
        <v>76</v>
      </c>
      <c r="G21" s="16">
        <v>45209</v>
      </c>
      <c r="H21" s="16">
        <v>45729</v>
      </c>
      <c r="I21" s="17">
        <v>2834060</v>
      </c>
      <c r="J21" s="38">
        <v>2834060</v>
      </c>
      <c r="K21" s="18">
        <v>-12</v>
      </c>
      <c r="L21" s="15" t="s">
        <v>77</v>
      </c>
      <c r="M21" s="15" t="s">
        <v>50</v>
      </c>
      <c r="N21" s="15" t="s">
        <v>39</v>
      </c>
    </row>
    <row r="22" spans="1:14" x14ac:dyDescent="0.25">
      <c r="A22" s="15" t="s">
        <v>31</v>
      </c>
      <c r="B22" s="15" t="s">
        <v>32</v>
      </c>
      <c r="C22" s="15" t="s">
        <v>33</v>
      </c>
      <c r="D22" s="15" t="s">
        <v>34</v>
      </c>
      <c r="E22" s="15" t="s">
        <v>78</v>
      </c>
      <c r="F22" s="15" t="s">
        <v>79</v>
      </c>
      <c r="G22" s="16">
        <v>44953</v>
      </c>
      <c r="H22" s="16">
        <v>45637</v>
      </c>
      <c r="I22" s="17">
        <v>3196614</v>
      </c>
      <c r="J22" s="38">
        <v>3196614</v>
      </c>
      <c r="K22" s="18">
        <v>80</v>
      </c>
      <c r="L22" s="15" t="s">
        <v>46</v>
      </c>
      <c r="M22" s="15" t="s">
        <v>50</v>
      </c>
      <c r="N22" s="15" t="s">
        <v>39</v>
      </c>
    </row>
    <row r="23" spans="1:14" x14ac:dyDescent="0.25">
      <c r="A23" s="15" t="s">
        <v>31</v>
      </c>
      <c r="B23" s="15" t="s">
        <v>32</v>
      </c>
      <c r="C23" s="15" t="s">
        <v>33</v>
      </c>
      <c r="D23" s="15" t="s">
        <v>34</v>
      </c>
      <c r="E23" s="15" t="s">
        <v>80</v>
      </c>
      <c r="F23" s="15" t="s">
        <v>81</v>
      </c>
      <c r="G23" s="16">
        <v>45384</v>
      </c>
      <c r="H23" s="16">
        <v>45603</v>
      </c>
      <c r="I23" s="17">
        <v>3312694</v>
      </c>
      <c r="J23" s="38">
        <v>3312694</v>
      </c>
      <c r="K23" s="18">
        <v>114</v>
      </c>
      <c r="L23" s="15" t="s">
        <v>46</v>
      </c>
      <c r="M23" s="15" t="s">
        <v>47</v>
      </c>
      <c r="N23" s="15" t="s">
        <v>39</v>
      </c>
    </row>
    <row r="24" spans="1:14" x14ac:dyDescent="0.25">
      <c r="A24" s="15" t="s">
        <v>31</v>
      </c>
      <c r="B24" s="15" t="s">
        <v>32</v>
      </c>
      <c r="C24" s="15" t="s">
        <v>33</v>
      </c>
      <c r="D24" s="15" t="s">
        <v>34</v>
      </c>
      <c r="E24" s="15" t="s">
        <v>82</v>
      </c>
      <c r="F24" s="15" t="s">
        <v>83</v>
      </c>
      <c r="G24" s="16">
        <v>45487</v>
      </c>
      <c r="H24" s="16">
        <v>45603</v>
      </c>
      <c r="I24" s="17">
        <v>4741192</v>
      </c>
      <c r="J24" s="38">
        <v>4741192</v>
      </c>
      <c r="K24" s="18">
        <v>114</v>
      </c>
      <c r="L24" s="15" t="s">
        <v>46</v>
      </c>
      <c r="M24" s="15" t="s">
        <v>47</v>
      </c>
      <c r="N24" s="15" t="s">
        <v>39</v>
      </c>
    </row>
    <row r="25" spans="1:14" x14ac:dyDescent="0.25">
      <c r="A25" s="15" t="s">
        <v>31</v>
      </c>
      <c r="B25" s="15" t="s">
        <v>32</v>
      </c>
      <c r="C25" s="15" t="s">
        <v>33</v>
      </c>
      <c r="D25" s="15" t="s">
        <v>34</v>
      </c>
      <c r="E25" s="15" t="s">
        <v>84</v>
      </c>
      <c r="F25" s="15" t="s">
        <v>85</v>
      </c>
      <c r="G25" s="16">
        <v>43568</v>
      </c>
      <c r="H25" s="16">
        <v>45323</v>
      </c>
      <c r="I25" s="17">
        <v>4778381</v>
      </c>
      <c r="J25" s="38">
        <v>4778381</v>
      </c>
      <c r="K25" s="18">
        <v>394</v>
      </c>
      <c r="L25" s="15" t="s">
        <v>37</v>
      </c>
      <c r="M25" s="15" t="s">
        <v>86</v>
      </c>
      <c r="N25" s="15" t="s">
        <v>39</v>
      </c>
    </row>
    <row r="26" spans="1:14" x14ac:dyDescent="0.25">
      <c r="A26" s="15" t="s">
        <v>31</v>
      </c>
      <c r="B26" s="15" t="s">
        <v>32</v>
      </c>
      <c r="C26" s="15" t="s">
        <v>33</v>
      </c>
      <c r="D26" s="15" t="s">
        <v>34</v>
      </c>
      <c r="E26" s="15" t="s">
        <v>87</v>
      </c>
      <c r="F26" s="15" t="s">
        <v>88</v>
      </c>
      <c r="G26" s="16">
        <v>44448</v>
      </c>
      <c r="H26" s="16">
        <v>45275</v>
      </c>
      <c r="I26" s="17">
        <v>5296445</v>
      </c>
      <c r="J26" s="38">
        <v>5296445</v>
      </c>
      <c r="K26" s="18">
        <v>442</v>
      </c>
      <c r="L26" s="15" t="s">
        <v>37</v>
      </c>
      <c r="M26" s="15" t="s">
        <v>38</v>
      </c>
      <c r="N26" s="15" t="s">
        <v>39</v>
      </c>
    </row>
    <row r="27" spans="1:14" x14ac:dyDescent="0.25">
      <c r="A27" s="15" t="s">
        <v>31</v>
      </c>
      <c r="B27" s="15" t="s">
        <v>32</v>
      </c>
      <c r="C27" s="15" t="s">
        <v>33</v>
      </c>
      <c r="D27" s="15" t="s">
        <v>34</v>
      </c>
      <c r="E27" s="15" t="s">
        <v>89</v>
      </c>
      <c r="F27" s="15" t="s">
        <v>90</v>
      </c>
      <c r="G27" s="16">
        <v>44473</v>
      </c>
      <c r="H27" s="16">
        <v>45090</v>
      </c>
      <c r="I27" s="17">
        <v>5391984</v>
      </c>
      <c r="J27" s="38">
        <v>5391984</v>
      </c>
      <c r="K27" s="18">
        <v>627</v>
      </c>
      <c r="L27" s="15" t="s">
        <v>37</v>
      </c>
      <c r="M27" s="15" t="s">
        <v>38</v>
      </c>
      <c r="N27" s="15" t="s">
        <v>39</v>
      </c>
    </row>
    <row r="28" spans="1:14" x14ac:dyDescent="0.25">
      <c r="A28" s="15" t="s">
        <v>31</v>
      </c>
      <c r="B28" s="15" t="s">
        <v>32</v>
      </c>
      <c r="C28" s="15" t="s">
        <v>33</v>
      </c>
      <c r="D28" s="15" t="s">
        <v>34</v>
      </c>
      <c r="E28" s="15" t="s">
        <v>91</v>
      </c>
      <c r="F28" s="15" t="s">
        <v>92</v>
      </c>
      <c r="G28" s="16">
        <v>45512</v>
      </c>
      <c r="H28" s="16">
        <v>45603</v>
      </c>
      <c r="I28" s="17">
        <v>10770423</v>
      </c>
      <c r="J28" s="38">
        <v>10770423</v>
      </c>
      <c r="K28" s="18">
        <v>114</v>
      </c>
      <c r="L28" s="15" t="s">
        <v>46</v>
      </c>
      <c r="M28" s="15" t="s">
        <v>47</v>
      </c>
      <c r="N28" s="15" t="s">
        <v>39</v>
      </c>
    </row>
    <row r="29" spans="1:14" x14ac:dyDescent="0.25">
      <c r="A29" s="15" t="s">
        <v>31</v>
      </c>
      <c r="B29" s="15" t="s">
        <v>32</v>
      </c>
      <c r="C29" s="15" t="s">
        <v>33</v>
      </c>
      <c r="D29" s="15" t="s">
        <v>34</v>
      </c>
      <c r="E29" s="15" t="s">
        <v>93</v>
      </c>
      <c r="F29" s="15" t="s">
        <v>94</v>
      </c>
      <c r="G29" s="16">
        <v>45534</v>
      </c>
      <c r="H29" s="16">
        <v>45603</v>
      </c>
      <c r="I29" s="17">
        <v>16537052</v>
      </c>
      <c r="J29" s="38">
        <v>16537052</v>
      </c>
      <c r="K29" s="18">
        <v>114</v>
      </c>
      <c r="L29" s="15" t="s">
        <v>46</v>
      </c>
      <c r="M29" s="15" t="s">
        <v>47</v>
      </c>
      <c r="N29" s="15" t="s">
        <v>39</v>
      </c>
    </row>
    <row r="30" spans="1:14" x14ac:dyDescent="0.25">
      <c r="A30" s="15" t="s">
        <v>31</v>
      </c>
      <c r="B30" s="15" t="s">
        <v>32</v>
      </c>
      <c r="C30" s="15" t="s">
        <v>33</v>
      </c>
      <c r="D30" s="15" t="s">
        <v>34</v>
      </c>
      <c r="E30" s="15" t="s">
        <v>95</v>
      </c>
      <c r="F30" s="15" t="s">
        <v>96</v>
      </c>
      <c r="G30" s="16">
        <v>44847</v>
      </c>
      <c r="H30" s="16">
        <v>45007</v>
      </c>
      <c r="I30" s="17">
        <v>25540527</v>
      </c>
      <c r="J30" s="38">
        <v>25540527</v>
      </c>
      <c r="K30" s="18">
        <v>710</v>
      </c>
      <c r="L30" s="15" t="s">
        <v>37</v>
      </c>
      <c r="M30" s="15" t="s">
        <v>53</v>
      </c>
      <c r="N30" s="15" t="s">
        <v>39</v>
      </c>
    </row>
    <row r="31" spans="1:14" x14ac:dyDescent="0.25">
      <c r="J31" s="38">
        <f>SUM(J5:J30)</f>
        <v>95116060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26775-F3E9-4632-9E87-0A4F70A6F308}">
  <dimension ref="A1:AY28"/>
  <sheetViews>
    <sheetView workbookViewId="0">
      <selection activeCell="A5" sqref="A5"/>
    </sheetView>
  </sheetViews>
  <sheetFormatPr baseColWidth="10" defaultRowHeight="14.5" x14ac:dyDescent="0.35"/>
  <cols>
    <col min="1" max="1" width="8.54296875" style="64" customWidth="1"/>
    <col min="2" max="2" width="10.90625" style="64"/>
    <col min="3" max="3" width="6.36328125" style="64" bestFit="1" customWidth="1"/>
    <col min="4" max="4" width="6.6328125" style="64" bestFit="1" customWidth="1"/>
    <col min="5" max="5" width="8" style="64" bestFit="1" customWidth="1"/>
    <col min="6" max="6" width="10.90625" style="64"/>
    <col min="7" max="8" width="8.453125" style="64" bestFit="1" customWidth="1"/>
    <col min="9" max="9" width="10.6328125" style="64" bestFit="1" customWidth="1"/>
    <col min="10" max="10" width="11.453125" style="64" customWidth="1"/>
    <col min="11" max="11" width="8.81640625" style="64" customWidth="1"/>
    <col min="12" max="12" width="7.36328125" style="64" customWidth="1"/>
    <col min="13" max="13" width="10.90625" style="64"/>
    <col min="14" max="14" width="12" style="64" customWidth="1"/>
    <col min="15" max="17" width="10.90625" style="64"/>
    <col min="18" max="18" width="8.7265625" style="64" customWidth="1"/>
    <col min="19" max="19" width="9.6328125" style="64" customWidth="1"/>
    <col min="20" max="20" width="10.90625" style="64"/>
    <col min="21" max="21" width="9.7265625" style="64" customWidth="1"/>
    <col min="22" max="22" width="9.08984375" style="64" bestFit="1" customWidth="1"/>
    <col min="23" max="23" width="9.54296875" style="64" bestFit="1" customWidth="1"/>
    <col min="24" max="30" width="10.90625" style="64"/>
    <col min="31" max="31" width="11.6328125" style="64" customWidth="1"/>
    <col min="32" max="32" width="10.90625" style="64"/>
    <col min="33" max="33" width="11.26953125" style="64" customWidth="1"/>
    <col min="34" max="40" width="10.90625" style="64"/>
    <col min="41" max="41" width="13.90625" style="64" customWidth="1"/>
    <col min="42" max="42" width="10.90625" style="64"/>
    <col min="43" max="43" width="13.90625" style="64" customWidth="1"/>
    <col min="44" max="44" width="10.90625" style="64"/>
    <col min="45" max="45" width="12.7265625" style="64" customWidth="1"/>
    <col min="46" max="46" width="11.90625" style="64" bestFit="1" customWidth="1"/>
    <col min="47" max="47" width="10.90625" style="64"/>
    <col min="48" max="48" width="13.90625" style="64" customWidth="1"/>
    <col min="49" max="49" width="13.26953125" style="69" customWidth="1"/>
    <col min="50" max="50" width="10.90625" style="64"/>
    <col min="51" max="51" width="13.08984375" style="64" customWidth="1"/>
    <col min="52" max="16384" width="10.90625" style="64"/>
  </cols>
  <sheetData>
    <row r="1" spans="1:51" s="1" customFormat="1" ht="10" x14ac:dyDescent="0.2">
      <c r="A1" s="39">
        <v>45777</v>
      </c>
      <c r="B1" s="40"/>
      <c r="C1" s="40"/>
      <c r="D1" s="40"/>
      <c r="E1" s="40"/>
      <c r="F1" s="40"/>
      <c r="G1" s="41"/>
      <c r="H1" s="41"/>
      <c r="I1" s="56">
        <f>+SUBTOTAL(9,I3:I28)</f>
        <v>95116060</v>
      </c>
      <c r="J1" s="56">
        <f>+SUBTOTAL(9,J3:J28)</f>
        <v>95116060</v>
      </c>
      <c r="K1" s="40"/>
      <c r="L1" s="40"/>
      <c r="M1" s="57">
        <f>+J1-SUM(AK1:AS1)</f>
        <v>0</v>
      </c>
      <c r="N1" s="58"/>
      <c r="O1" s="56">
        <f>+SUBTOTAL(9,O3:O26698)</f>
        <v>0</v>
      </c>
      <c r="P1" s="59"/>
      <c r="Q1" s="58"/>
      <c r="R1" s="41"/>
      <c r="S1" s="41"/>
      <c r="T1" s="41"/>
      <c r="U1" s="41"/>
      <c r="V1" s="58"/>
      <c r="W1" s="58"/>
      <c r="X1" s="60">
        <f t="shared" ref="X1:AA1" si="0">+SUBTOTAL(9,X3:X26698)</f>
        <v>95116060</v>
      </c>
      <c r="Y1" s="60">
        <f t="shared" si="0"/>
        <v>95116060</v>
      </c>
      <c r="Z1" s="60">
        <f t="shared" si="0"/>
        <v>796250</v>
      </c>
      <c r="AA1" s="60">
        <f t="shared" si="0"/>
        <v>64063549</v>
      </c>
      <c r="AB1" s="58"/>
      <c r="AC1" s="58"/>
      <c r="AD1" s="60">
        <f t="shared" ref="AD1" si="1">+SUBTOTAL(9,AD3:AD26698)</f>
        <v>90400326</v>
      </c>
      <c r="AE1" s="40"/>
      <c r="AF1" s="40"/>
      <c r="AG1" s="40"/>
      <c r="AH1" s="40"/>
      <c r="AI1" s="40"/>
      <c r="AJ1" s="40"/>
      <c r="AK1" s="56">
        <f t="shared" ref="AK1:AT1" si="2">+SUBTOTAL(9,AK3:AK26698)</f>
        <v>4715734</v>
      </c>
      <c r="AL1" s="56">
        <f t="shared" si="2"/>
        <v>89604076</v>
      </c>
      <c r="AM1" s="56">
        <f t="shared" si="2"/>
        <v>0</v>
      </c>
      <c r="AN1" s="56">
        <f t="shared" si="2"/>
        <v>0</v>
      </c>
      <c r="AO1" s="56">
        <f t="shared" si="2"/>
        <v>0</v>
      </c>
      <c r="AP1" s="56">
        <f t="shared" si="2"/>
        <v>796250</v>
      </c>
      <c r="AQ1" s="56">
        <f t="shared" si="2"/>
        <v>0</v>
      </c>
      <c r="AR1" s="56">
        <f t="shared" si="2"/>
        <v>0</v>
      </c>
      <c r="AS1" s="56">
        <f t="shared" si="2"/>
        <v>0</v>
      </c>
      <c r="AT1" s="56">
        <f t="shared" si="2"/>
        <v>4623819</v>
      </c>
      <c r="AU1" s="61"/>
      <c r="AV1" s="61"/>
      <c r="AW1" s="83"/>
      <c r="AX1" s="61"/>
      <c r="AY1" s="62"/>
    </row>
    <row r="2" spans="1:51" s="1" customFormat="1" ht="30" x14ac:dyDescent="0.2">
      <c r="A2" s="4" t="s">
        <v>6</v>
      </c>
      <c r="B2" s="4" t="s">
        <v>8</v>
      </c>
      <c r="C2" s="4" t="s">
        <v>0</v>
      </c>
      <c r="D2" s="4" t="s">
        <v>1</v>
      </c>
      <c r="E2" s="4" t="s">
        <v>99</v>
      </c>
      <c r="F2" s="4" t="s">
        <v>100</v>
      </c>
      <c r="G2" s="42" t="s">
        <v>2</v>
      </c>
      <c r="H2" s="42" t="s">
        <v>3</v>
      </c>
      <c r="I2" s="43" t="s">
        <v>4</v>
      </c>
      <c r="J2" s="43" t="s">
        <v>5</v>
      </c>
      <c r="K2" s="4" t="s">
        <v>7</v>
      </c>
      <c r="L2" s="4" t="s">
        <v>9</v>
      </c>
      <c r="M2" s="44" t="s">
        <v>101</v>
      </c>
      <c r="N2" s="45" t="str">
        <f ca="1">+CONCATENATE("ESTADO EPS ",TEXT(TODAY(),"DD-MM-YYYY"))</f>
        <v>ESTADO EPS 14-05-2025</v>
      </c>
      <c r="O2" s="46" t="s">
        <v>102</v>
      </c>
      <c r="P2" s="47" t="s">
        <v>103</v>
      </c>
      <c r="Q2" s="48" t="s">
        <v>104</v>
      </c>
      <c r="R2" s="49" t="s">
        <v>105</v>
      </c>
      <c r="S2" s="49" t="s">
        <v>106</v>
      </c>
      <c r="T2" s="49" t="s">
        <v>107</v>
      </c>
      <c r="U2" s="49" t="s">
        <v>108</v>
      </c>
      <c r="V2" s="48" t="s">
        <v>109</v>
      </c>
      <c r="W2" s="48" t="s">
        <v>110</v>
      </c>
      <c r="X2" s="50" t="s">
        <v>111</v>
      </c>
      <c r="Y2" s="50" t="s">
        <v>112</v>
      </c>
      <c r="Z2" s="50" t="s">
        <v>113</v>
      </c>
      <c r="AA2" s="50" t="s">
        <v>115</v>
      </c>
      <c r="AB2" s="48" t="s">
        <v>116</v>
      </c>
      <c r="AC2" s="48" t="s">
        <v>117</v>
      </c>
      <c r="AD2" s="51" t="s">
        <v>118</v>
      </c>
      <c r="AE2" s="52" t="s">
        <v>119</v>
      </c>
      <c r="AF2" s="52" t="s">
        <v>120</v>
      </c>
      <c r="AG2" s="52" t="s">
        <v>121</v>
      </c>
      <c r="AH2" s="52" t="s">
        <v>122</v>
      </c>
      <c r="AI2" s="52" t="s">
        <v>123</v>
      </c>
      <c r="AJ2" s="52" t="s">
        <v>124</v>
      </c>
      <c r="AK2" s="53" t="s">
        <v>125</v>
      </c>
      <c r="AL2" s="53" t="s">
        <v>126</v>
      </c>
      <c r="AM2" s="53" t="s">
        <v>127</v>
      </c>
      <c r="AN2" s="53" t="s">
        <v>114</v>
      </c>
      <c r="AO2" s="53" t="s">
        <v>128</v>
      </c>
      <c r="AP2" s="53" t="s">
        <v>113</v>
      </c>
      <c r="AQ2" s="53" t="s">
        <v>129</v>
      </c>
      <c r="AR2" s="53" t="s">
        <v>130</v>
      </c>
      <c r="AS2" s="54" t="s">
        <v>131</v>
      </c>
      <c r="AT2" s="55" t="s">
        <v>132</v>
      </c>
      <c r="AU2" s="55" t="s">
        <v>133</v>
      </c>
      <c r="AV2" s="55" t="s">
        <v>134</v>
      </c>
      <c r="AW2" s="70" t="s">
        <v>135</v>
      </c>
      <c r="AX2" s="55" t="s">
        <v>136</v>
      </c>
      <c r="AY2" s="55" t="s">
        <v>137</v>
      </c>
    </row>
    <row r="3" spans="1:51" s="1" customFormat="1" ht="10" x14ac:dyDescent="0.2">
      <c r="A3" s="6">
        <v>901149757</v>
      </c>
      <c r="B3" s="6" t="s">
        <v>138</v>
      </c>
      <c r="C3" s="6">
        <v>10</v>
      </c>
      <c r="D3" s="6">
        <v>16986</v>
      </c>
      <c r="E3" s="6">
        <v>1016986</v>
      </c>
      <c r="F3" s="6" t="str">
        <f>_xlfn.CONCAT($A3,"_",E3)</f>
        <v>901149757_1016986</v>
      </c>
      <c r="G3" s="7">
        <v>44399</v>
      </c>
      <c r="H3" s="7">
        <v>45036</v>
      </c>
      <c r="I3" s="8">
        <v>60000</v>
      </c>
      <c r="J3" s="8">
        <v>60000</v>
      </c>
      <c r="K3" s="6" t="s">
        <v>98</v>
      </c>
      <c r="L3" s="6" t="s">
        <v>97</v>
      </c>
      <c r="M3" s="6" t="s">
        <v>203</v>
      </c>
      <c r="N3" s="6" t="s">
        <v>208</v>
      </c>
      <c r="O3" s="8">
        <v>0</v>
      </c>
      <c r="P3" s="6"/>
      <c r="Q3" s="6" t="s">
        <v>147</v>
      </c>
      <c r="R3" s="7">
        <v>44701</v>
      </c>
      <c r="S3" s="7">
        <v>45450</v>
      </c>
      <c r="T3" s="7">
        <v>45471</v>
      </c>
      <c r="U3" s="7"/>
      <c r="V3" s="63">
        <v>306</v>
      </c>
      <c r="W3" s="63" t="s">
        <v>148</v>
      </c>
      <c r="X3" s="8">
        <v>60000</v>
      </c>
      <c r="Y3" s="8">
        <v>60000</v>
      </c>
      <c r="Z3" s="8">
        <v>0</v>
      </c>
      <c r="AA3" s="8">
        <v>0</v>
      </c>
      <c r="AB3" s="6"/>
      <c r="AC3" s="6" t="s">
        <v>150</v>
      </c>
      <c r="AD3" s="8"/>
      <c r="AE3" s="6"/>
      <c r="AF3" s="6"/>
      <c r="AG3" s="6"/>
      <c r="AH3" s="6" t="s">
        <v>145</v>
      </c>
      <c r="AI3" s="6"/>
      <c r="AJ3" s="6" t="s">
        <v>149</v>
      </c>
      <c r="AK3" s="8">
        <v>60000</v>
      </c>
      <c r="AL3" s="6">
        <v>0</v>
      </c>
      <c r="AM3" s="6">
        <v>0</v>
      </c>
      <c r="AN3" s="6">
        <v>0</v>
      </c>
      <c r="AO3" s="6">
        <v>0</v>
      </c>
      <c r="AP3" s="6">
        <v>0</v>
      </c>
      <c r="AQ3" s="6">
        <v>0</v>
      </c>
      <c r="AR3" s="6">
        <v>0</v>
      </c>
      <c r="AS3" s="6">
        <v>0</v>
      </c>
      <c r="AT3" s="8">
        <v>60000</v>
      </c>
      <c r="AU3" s="6">
        <v>0</v>
      </c>
      <c r="AV3" s="6">
        <v>2201539651</v>
      </c>
      <c r="AW3" s="7">
        <v>45524</v>
      </c>
      <c r="AX3" s="6" t="s">
        <v>206</v>
      </c>
      <c r="AY3" s="8">
        <v>4623819</v>
      </c>
    </row>
    <row r="4" spans="1:51" s="1" customFormat="1" ht="10" x14ac:dyDescent="0.2">
      <c r="A4" s="6">
        <v>901149757</v>
      </c>
      <c r="B4" s="6" t="s">
        <v>138</v>
      </c>
      <c r="C4" s="6">
        <v>10</v>
      </c>
      <c r="D4" s="6">
        <v>16985</v>
      </c>
      <c r="E4" s="6">
        <v>1016985</v>
      </c>
      <c r="F4" s="6" t="str">
        <f>_xlfn.CONCAT($A4,"_",E4)</f>
        <v>901149757_1016985</v>
      </c>
      <c r="G4" s="7">
        <v>44523</v>
      </c>
      <c r="H4" s="7">
        <v>44761</v>
      </c>
      <c r="I4" s="8">
        <v>60000</v>
      </c>
      <c r="J4" s="8">
        <v>60000</v>
      </c>
      <c r="K4" s="6" t="s">
        <v>98</v>
      </c>
      <c r="L4" s="6" t="s">
        <v>97</v>
      </c>
      <c r="M4" s="6" t="s">
        <v>203</v>
      </c>
      <c r="N4" s="6" t="s">
        <v>208</v>
      </c>
      <c r="O4" s="8">
        <v>0</v>
      </c>
      <c r="P4" s="6"/>
      <c r="Q4" s="6" t="s">
        <v>147</v>
      </c>
      <c r="R4" s="7">
        <v>44701</v>
      </c>
      <c r="S4" s="7">
        <v>45450</v>
      </c>
      <c r="T4" s="7">
        <v>45471</v>
      </c>
      <c r="U4" s="7"/>
      <c r="V4" s="63">
        <v>306</v>
      </c>
      <c r="W4" s="63" t="s">
        <v>148</v>
      </c>
      <c r="X4" s="8">
        <v>60000</v>
      </c>
      <c r="Y4" s="8">
        <v>60000</v>
      </c>
      <c r="Z4" s="8">
        <v>0</v>
      </c>
      <c r="AA4" s="8">
        <v>0</v>
      </c>
      <c r="AB4" s="6"/>
      <c r="AC4" s="6" t="s">
        <v>142</v>
      </c>
      <c r="AD4" s="8"/>
      <c r="AE4" s="6"/>
      <c r="AF4" s="6"/>
      <c r="AG4" s="6"/>
      <c r="AH4" s="6" t="s">
        <v>145</v>
      </c>
      <c r="AI4" s="6"/>
      <c r="AJ4" s="6" t="s">
        <v>149</v>
      </c>
      <c r="AK4" s="8">
        <v>60000</v>
      </c>
      <c r="AL4" s="6">
        <v>0</v>
      </c>
      <c r="AM4" s="6">
        <v>0</v>
      </c>
      <c r="AN4" s="6">
        <v>0</v>
      </c>
      <c r="AO4" s="6">
        <v>0</v>
      </c>
      <c r="AP4" s="6">
        <v>0</v>
      </c>
      <c r="AQ4" s="6">
        <v>0</v>
      </c>
      <c r="AR4" s="6">
        <v>0</v>
      </c>
      <c r="AS4" s="6">
        <v>0</v>
      </c>
      <c r="AT4" s="8">
        <v>60000</v>
      </c>
      <c r="AU4" s="6">
        <v>0</v>
      </c>
      <c r="AV4" s="6">
        <v>2201539651</v>
      </c>
      <c r="AW4" s="7">
        <v>45524</v>
      </c>
      <c r="AX4" s="6" t="s">
        <v>206</v>
      </c>
      <c r="AY4" s="8">
        <v>4623819</v>
      </c>
    </row>
    <row r="5" spans="1:51" s="1" customFormat="1" ht="10" x14ac:dyDescent="0.2">
      <c r="A5" s="6">
        <v>901149757</v>
      </c>
      <c r="B5" s="6" t="s">
        <v>138</v>
      </c>
      <c r="C5" s="6">
        <v>10</v>
      </c>
      <c r="D5" s="6">
        <v>27784</v>
      </c>
      <c r="E5" s="6">
        <v>1027784</v>
      </c>
      <c r="F5" s="6" t="str">
        <f>_xlfn.CONCAT($A5,"_",E5)</f>
        <v>901149757_1027784</v>
      </c>
      <c r="G5" s="7">
        <v>44473</v>
      </c>
      <c r="H5" s="7">
        <v>45090</v>
      </c>
      <c r="I5" s="8">
        <v>5391984</v>
      </c>
      <c r="J5" s="8">
        <v>5391984</v>
      </c>
      <c r="K5" s="6" t="s">
        <v>98</v>
      </c>
      <c r="L5" s="6" t="s">
        <v>97</v>
      </c>
      <c r="M5" s="6" t="s">
        <v>204</v>
      </c>
      <c r="N5" s="6" t="s">
        <v>209</v>
      </c>
      <c r="O5" s="8">
        <v>0</v>
      </c>
      <c r="P5" s="6"/>
      <c r="Q5" s="6" t="s">
        <v>191</v>
      </c>
      <c r="R5" s="7">
        <v>45058</v>
      </c>
      <c r="S5" s="7">
        <v>45449</v>
      </c>
      <c r="T5" s="7">
        <v>45473</v>
      </c>
      <c r="U5" s="7"/>
      <c r="V5" s="63">
        <v>304</v>
      </c>
      <c r="W5" s="63" t="s">
        <v>148</v>
      </c>
      <c r="X5" s="8">
        <v>5391984</v>
      </c>
      <c r="Y5" s="8">
        <v>5391984</v>
      </c>
      <c r="Z5" s="8">
        <v>796250</v>
      </c>
      <c r="AA5" s="8">
        <v>0</v>
      </c>
      <c r="AB5" s="6"/>
      <c r="AC5" s="6" t="s">
        <v>192</v>
      </c>
      <c r="AD5" s="8">
        <v>796250</v>
      </c>
      <c r="AE5" s="6" t="s">
        <v>193</v>
      </c>
      <c r="AF5" s="6" t="s">
        <v>194</v>
      </c>
      <c r="AG5" s="6" t="s">
        <v>182</v>
      </c>
      <c r="AH5" s="6" t="s">
        <v>145</v>
      </c>
      <c r="AI5" s="6" t="s">
        <v>146</v>
      </c>
      <c r="AJ5" s="6" t="s">
        <v>149</v>
      </c>
      <c r="AK5" s="8">
        <v>4595734</v>
      </c>
      <c r="AL5" s="6">
        <v>0</v>
      </c>
      <c r="AM5" s="6">
        <v>0</v>
      </c>
      <c r="AN5" s="6">
        <v>0</v>
      </c>
      <c r="AO5" s="6">
        <v>0</v>
      </c>
      <c r="AP5" s="8">
        <v>796250</v>
      </c>
      <c r="AQ5" s="6">
        <v>0</v>
      </c>
      <c r="AR5" s="6">
        <v>0</v>
      </c>
      <c r="AS5" s="6">
        <v>0</v>
      </c>
      <c r="AT5" s="8">
        <v>4503819</v>
      </c>
      <c r="AU5" s="65">
        <f>J5-Z5-AT5</f>
        <v>91915</v>
      </c>
      <c r="AV5" s="6">
        <v>2201539651</v>
      </c>
      <c r="AW5" s="7">
        <v>45524</v>
      </c>
      <c r="AX5" s="6" t="s">
        <v>206</v>
      </c>
      <c r="AY5" s="8">
        <v>4623819</v>
      </c>
    </row>
    <row r="6" spans="1:51" s="1" customFormat="1" ht="10" x14ac:dyDescent="0.2">
      <c r="A6" s="6">
        <v>901149757</v>
      </c>
      <c r="B6" s="6" t="s">
        <v>207</v>
      </c>
      <c r="C6" s="6">
        <v>10</v>
      </c>
      <c r="D6" s="6">
        <v>32546</v>
      </c>
      <c r="E6" s="6">
        <v>1032546</v>
      </c>
      <c r="F6" s="6" t="str">
        <f>_xlfn.CONCAT($A6,"_",E6)</f>
        <v>901149757_1032546</v>
      </c>
      <c r="G6" s="7">
        <v>43568</v>
      </c>
      <c r="H6" s="7">
        <v>45323</v>
      </c>
      <c r="I6" s="8">
        <v>4778381</v>
      </c>
      <c r="J6" s="8">
        <v>4778381</v>
      </c>
      <c r="K6" s="6" t="s">
        <v>98</v>
      </c>
      <c r="L6" s="6" t="s">
        <v>97</v>
      </c>
      <c r="M6" s="6" t="s">
        <v>202</v>
      </c>
      <c r="N6" s="6" t="s">
        <v>205</v>
      </c>
      <c r="O6" s="8">
        <v>0</v>
      </c>
      <c r="P6" s="6"/>
      <c r="Q6" s="6" t="s">
        <v>139</v>
      </c>
      <c r="R6" s="7">
        <v>45288</v>
      </c>
      <c r="S6" s="7">
        <v>45323</v>
      </c>
      <c r="T6" s="7"/>
      <c r="U6" s="7">
        <v>45374</v>
      </c>
      <c r="V6" s="63">
        <v>403</v>
      </c>
      <c r="W6" s="63" t="s">
        <v>169</v>
      </c>
      <c r="X6" s="8">
        <v>4778381</v>
      </c>
      <c r="Y6" s="8">
        <v>4778381</v>
      </c>
      <c r="Z6" s="8">
        <v>0</v>
      </c>
      <c r="AA6" s="8">
        <v>4778381</v>
      </c>
      <c r="AB6" s="6" t="s">
        <v>187</v>
      </c>
      <c r="AC6" s="6"/>
      <c r="AD6" s="8">
        <v>4778381</v>
      </c>
      <c r="AE6" s="6" t="s">
        <v>115</v>
      </c>
      <c r="AF6" s="6" t="s">
        <v>188</v>
      </c>
      <c r="AG6" s="6" t="s">
        <v>153</v>
      </c>
      <c r="AH6" s="6" t="s">
        <v>145</v>
      </c>
      <c r="AI6" s="6" t="s">
        <v>146</v>
      </c>
      <c r="AJ6" s="6"/>
      <c r="AK6" s="6">
        <v>0</v>
      </c>
      <c r="AL6" s="8">
        <v>4778381</v>
      </c>
      <c r="AM6" s="6">
        <v>0</v>
      </c>
      <c r="AN6" s="6">
        <v>0</v>
      </c>
      <c r="AO6" s="6">
        <v>0</v>
      </c>
      <c r="AP6" s="6">
        <v>0</v>
      </c>
      <c r="AQ6" s="6">
        <v>0</v>
      </c>
      <c r="AR6" s="6">
        <v>0</v>
      </c>
      <c r="AS6" s="6">
        <v>0</v>
      </c>
      <c r="AT6" s="6">
        <v>0</v>
      </c>
      <c r="AU6" s="6">
        <v>0</v>
      </c>
      <c r="AV6" s="6"/>
      <c r="AW6" s="7"/>
      <c r="AX6" s="6"/>
      <c r="AY6" s="6">
        <v>0</v>
      </c>
    </row>
    <row r="7" spans="1:51" s="1" customFormat="1" ht="10" x14ac:dyDescent="0.2">
      <c r="A7" s="6">
        <v>901149757</v>
      </c>
      <c r="B7" s="6" t="s">
        <v>138</v>
      </c>
      <c r="C7" s="6">
        <v>10</v>
      </c>
      <c r="D7" s="6">
        <v>31316</v>
      </c>
      <c r="E7" s="6">
        <v>1031316</v>
      </c>
      <c r="F7" s="6" t="str">
        <f>_xlfn.CONCAT($A7,"_",E7)</f>
        <v>901149757_1031316</v>
      </c>
      <c r="G7" s="7">
        <v>44332</v>
      </c>
      <c r="H7" s="7">
        <v>45261</v>
      </c>
      <c r="I7" s="8">
        <v>1166451</v>
      </c>
      <c r="J7" s="8">
        <v>1166451</v>
      </c>
      <c r="K7" s="6" t="s">
        <v>98</v>
      </c>
      <c r="L7" s="6" t="s">
        <v>97</v>
      </c>
      <c r="M7" s="6" t="s">
        <v>202</v>
      </c>
      <c r="N7" s="6" t="s">
        <v>205</v>
      </c>
      <c r="O7" s="8">
        <v>0</v>
      </c>
      <c r="P7" s="6"/>
      <c r="Q7" s="6" t="s">
        <v>139</v>
      </c>
      <c r="R7" s="7">
        <v>45229</v>
      </c>
      <c r="S7" s="7">
        <v>45261</v>
      </c>
      <c r="T7" s="7"/>
      <c r="U7" s="7">
        <v>45291</v>
      </c>
      <c r="V7" s="63">
        <v>486</v>
      </c>
      <c r="W7" s="63" t="s">
        <v>169</v>
      </c>
      <c r="X7" s="8">
        <v>1166451</v>
      </c>
      <c r="Y7" s="8">
        <v>1166451</v>
      </c>
      <c r="Z7" s="8">
        <v>0</v>
      </c>
      <c r="AA7" s="8">
        <v>1166451</v>
      </c>
      <c r="AB7" s="6" t="s">
        <v>170</v>
      </c>
      <c r="AC7" s="6"/>
      <c r="AD7" s="8">
        <v>1166451</v>
      </c>
      <c r="AE7" s="6" t="s">
        <v>115</v>
      </c>
      <c r="AF7" s="6" t="s">
        <v>170</v>
      </c>
      <c r="AG7" s="6" t="s">
        <v>161</v>
      </c>
      <c r="AH7" s="6" t="s">
        <v>145</v>
      </c>
      <c r="AI7" s="6" t="s">
        <v>146</v>
      </c>
      <c r="AJ7" s="6"/>
      <c r="AK7" s="6">
        <v>0</v>
      </c>
      <c r="AL7" s="8">
        <v>1166451</v>
      </c>
      <c r="AM7" s="6">
        <v>0</v>
      </c>
      <c r="AN7" s="6">
        <v>0</v>
      </c>
      <c r="AO7" s="6">
        <v>0</v>
      </c>
      <c r="AP7" s="6">
        <v>0</v>
      </c>
      <c r="AQ7" s="6">
        <v>0</v>
      </c>
      <c r="AR7" s="6">
        <v>0</v>
      </c>
      <c r="AS7" s="6">
        <v>0</v>
      </c>
      <c r="AT7" s="6">
        <v>0</v>
      </c>
      <c r="AU7" s="6">
        <v>0</v>
      </c>
      <c r="AV7" s="6"/>
      <c r="AW7" s="7"/>
      <c r="AX7" s="6"/>
      <c r="AY7" s="6">
        <v>0</v>
      </c>
    </row>
    <row r="8" spans="1:51" s="1" customFormat="1" ht="10" x14ac:dyDescent="0.2">
      <c r="A8" s="6">
        <v>901149757</v>
      </c>
      <c r="B8" s="6" t="s">
        <v>138</v>
      </c>
      <c r="C8" s="6">
        <v>10</v>
      </c>
      <c r="D8" s="6">
        <v>16987</v>
      </c>
      <c r="E8" s="6">
        <v>1016987</v>
      </c>
      <c r="F8" s="6" t="str">
        <f>_xlfn.CONCAT($A8,"_",E8)</f>
        <v>901149757_1016987</v>
      </c>
      <c r="G8" s="7">
        <v>44396</v>
      </c>
      <c r="H8" s="7">
        <v>44761</v>
      </c>
      <c r="I8" s="8">
        <v>60000</v>
      </c>
      <c r="J8" s="8">
        <v>60000</v>
      </c>
      <c r="K8" s="6" t="s">
        <v>98</v>
      </c>
      <c r="L8" s="6" t="s">
        <v>97</v>
      </c>
      <c r="M8" s="6" t="s">
        <v>202</v>
      </c>
      <c r="N8" s="6" t="s">
        <v>205</v>
      </c>
      <c r="O8" s="8">
        <v>0</v>
      </c>
      <c r="P8" s="6"/>
      <c r="Q8" s="6" t="s">
        <v>139</v>
      </c>
      <c r="R8" s="7">
        <v>44701</v>
      </c>
      <c r="S8" s="7">
        <v>45729</v>
      </c>
      <c r="T8" s="7"/>
      <c r="U8" s="7">
        <v>45744</v>
      </c>
      <c r="V8" s="63">
        <v>33</v>
      </c>
      <c r="W8" s="63" t="s">
        <v>140</v>
      </c>
      <c r="X8" s="8">
        <v>60000</v>
      </c>
      <c r="Y8" s="8">
        <v>60000</v>
      </c>
      <c r="Z8" s="8">
        <v>0</v>
      </c>
      <c r="AA8" s="8">
        <v>60000</v>
      </c>
      <c r="AB8" s="6" t="s">
        <v>141</v>
      </c>
      <c r="AC8" s="6" t="s">
        <v>142</v>
      </c>
      <c r="AD8" s="8">
        <v>60000</v>
      </c>
      <c r="AE8" s="6" t="s">
        <v>115</v>
      </c>
      <c r="AF8" s="6" t="s">
        <v>143</v>
      </c>
      <c r="AG8" s="6" t="s">
        <v>144</v>
      </c>
      <c r="AH8" s="6" t="s">
        <v>145</v>
      </c>
      <c r="AI8" s="6" t="s">
        <v>146</v>
      </c>
      <c r="AJ8" s="6"/>
      <c r="AK8" s="6">
        <v>0</v>
      </c>
      <c r="AL8" s="8">
        <v>60000</v>
      </c>
      <c r="AM8" s="6">
        <v>0</v>
      </c>
      <c r="AN8" s="6">
        <v>0</v>
      </c>
      <c r="AO8" s="6">
        <v>0</v>
      </c>
      <c r="AP8" s="6">
        <v>0</v>
      </c>
      <c r="AQ8" s="6">
        <v>0</v>
      </c>
      <c r="AR8" s="6">
        <v>0</v>
      </c>
      <c r="AS8" s="6">
        <v>0</v>
      </c>
      <c r="AT8" s="6">
        <v>0</v>
      </c>
      <c r="AU8" s="6">
        <v>0</v>
      </c>
      <c r="AV8" s="6"/>
      <c r="AW8" s="7"/>
      <c r="AX8" s="6"/>
      <c r="AY8" s="6">
        <v>0</v>
      </c>
    </row>
    <row r="9" spans="1:51" s="1" customFormat="1" ht="10" x14ac:dyDescent="0.2">
      <c r="A9" s="6">
        <v>901149757</v>
      </c>
      <c r="B9" s="6" t="s">
        <v>138</v>
      </c>
      <c r="C9" s="6">
        <v>10</v>
      </c>
      <c r="D9" s="6">
        <v>13055</v>
      </c>
      <c r="E9" s="6">
        <v>1013055</v>
      </c>
      <c r="F9" s="6" t="str">
        <f>_xlfn.CONCAT($A9,"_",E9)</f>
        <v>901149757_1013055</v>
      </c>
      <c r="G9" s="7">
        <v>44442</v>
      </c>
      <c r="H9" s="7">
        <v>44552</v>
      </c>
      <c r="I9" s="8">
        <v>357163</v>
      </c>
      <c r="J9" s="8">
        <v>357163</v>
      </c>
      <c r="K9" s="6" t="s">
        <v>98</v>
      </c>
      <c r="L9" s="6" t="s">
        <v>97</v>
      </c>
      <c r="M9" s="6" t="s">
        <v>202</v>
      </c>
      <c r="N9" s="6" t="s">
        <v>205</v>
      </c>
      <c r="O9" s="8">
        <v>0</v>
      </c>
      <c r="P9" s="67"/>
      <c r="Q9" s="6" t="s">
        <v>139</v>
      </c>
      <c r="R9" s="7">
        <v>44538</v>
      </c>
      <c r="S9" s="7">
        <v>45450</v>
      </c>
      <c r="T9" s="7"/>
      <c r="U9" s="7">
        <v>45476</v>
      </c>
      <c r="V9" s="63">
        <v>301</v>
      </c>
      <c r="W9" s="63" t="s">
        <v>148</v>
      </c>
      <c r="X9" s="8">
        <v>357163</v>
      </c>
      <c r="Y9" s="8">
        <v>357163</v>
      </c>
      <c r="Z9" s="8">
        <v>0</v>
      </c>
      <c r="AA9" s="8">
        <v>357163</v>
      </c>
      <c r="AB9" s="6" t="s">
        <v>159</v>
      </c>
      <c r="AC9" s="6" t="s">
        <v>160</v>
      </c>
      <c r="AD9" s="8">
        <v>357163</v>
      </c>
      <c r="AE9" s="6" t="s">
        <v>115</v>
      </c>
      <c r="AF9" s="6" t="s">
        <v>159</v>
      </c>
      <c r="AG9" s="6" t="s">
        <v>161</v>
      </c>
      <c r="AH9" s="6" t="s">
        <v>145</v>
      </c>
      <c r="AI9" s="6" t="s">
        <v>146</v>
      </c>
      <c r="AJ9" s="6"/>
      <c r="AK9" s="6">
        <v>0</v>
      </c>
      <c r="AL9" s="8">
        <v>357163</v>
      </c>
      <c r="AM9" s="6">
        <v>0</v>
      </c>
      <c r="AN9" s="6">
        <v>0</v>
      </c>
      <c r="AO9" s="6">
        <v>0</v>
      </c>
      <c r="AP9" s="6">
        <v>0</v>
      </c>
      <c r="AQ9" s="6">
        <v>0</v>
      </c>
      <c r="AR9" s="6">
        <v>0</v>
      </c>
      <c r="AS9" s="6">
        <v>0</v>
      </c>
      <c r="AT9" s="6">
        <v>0</v>
      </c>
      <c r="AU9" s="6">
        <v>0</v>
      </c>
      <c r="AV9" s="6"/>
      <c r="AW9" s="7"/>
      <c r="AX9" s="6"/>
      <c r="AY9" s="6">
        <v>0</v>
      </c>
    </row>
    <row r="10" spans="1:51" s="1" customFormat="1" ht="10" x14ac:dyDescent="0.2">
      <c r="A10" s="6">
        <v>901149757</v>
      </c>
      <c r="B10" s="6" t="s">
        <v>138</v>
      </c>
      <c r="C10" s="6">
        <v>10</v>
      </c>
      <c r="D10" s="6">
        <v>32287</v>
      </c>
      <c r="E10" s="6">
        <v>1032287</v>
      </c>
      <c r="F10" s="6" t="str">
        <f>_xlfn.CONCAT($A10,"_",E10)</f>
        <v>901149757_1032287</v>
      </c>
      <c r="G10" s="7">
        <v>44448</v>
      </c>
      <c r="H10" s="7">
        <v>45275</v>
      </c>
      <c r="I10" s="8">
        <v>5296445</v>
      </c>
      <c r="J10" s="8">
        <v>5296445</v>
      </c>
      <c r="K10" s="6" t="s">
        <v>98</v>
      </c>
      <c r="L10" s="6" t="s">
        <v>97</v>
      </c>
      <c r="M10" s="6" t="s">
        <v>202</v>
      </c>
      <c r="N10" s="6" t="s">
        <v>205</v>
      </c>
      <c r="O10" s="8">
        <v>0</v>
      </c>
      <c r="P10" s="6"/>
      <c r="Q10" s="6" t="s">
        <v>139</v>
      </c>
      <c r="R10" s="7">
        <v>45274</v>
      </c>
      <c r="S10" s="7">
        <v>45275</v>
      </c>
      <c r="T10" s="7"/>
      <c r="U10" s="7">
        <v>45286</v>
      </c>
      <c r="V10" s="63">
        <v>491</v>
      </c>
      <c r="W10" s="63" t="s">
        <v>169</v>
      </c>
      <c r="X10" s="8">
        <v>5296445</v>
      </c>
      <c r="Y10" s="8">
        <v>5296445</v>
      </c>
      <c r="Z10" s="8">
        <v>0</v>
      </c>
      <c r="AA10" s="8">
        <v>5296445</v>
      </c>
      <c r="AB10" s="6" t="s">
        <v>189</v>
      </c>
      <c r="AC10" s="6"/>
      <c r="AD10" s="8">
        <v>5296445</v>
      </c>
      <c r="AE10" s="6" t="s">
        <v>115</v>
      </c>
      <c r="AF10" s="6" t="s">
        <v>190</v>
      </c>
      <c r="AG10" s="6" t="s">
        <v>153</v>
      </c>
      <c r="AH10" s="6" t="s">
        <v>145</v>
      </c>
      <c r="AI10" s="6" t="s">
        <v>146</v>
      </c>
      <c r="AJ10" s="6"/>
      <c r="AK10" s="6">
        <v>0</v>
      </c>
      <c r="AL10" s="8">
        <v>5296445</v>
      </c>
      <c r="AM10" s="6">
        <v>0</v>
      </c>
      <c r="AN10" s="6">
        <v>0</v>
      </c>
      <c r="AO10" s="6">
        <v>0</v>
      </c>
      <c r="AP10" s="6">
        <v>0</v>
      </c>
      <c r="AQ10" s="6">
        <v>0</v>
      </c>
      <c r="AR10" s="6">
        <v>0</v>
      </c>
      <c r="AS10" s="6">
        <v>0</v>
      </c>
      <c r="AT10" s="6">
        <v>0</v>
      </c>
      <c r="AU10" s="6">
        <v>0</v>
      </c>
      <c r="AV10" s="6"/>
      <c r="AW10" s="7"/>
      <c r="AX10" s="6"/>
      <c r="AY10" s="6">
        <v>0</v>
      </c>
    </row>
    <row r="11" spans="1:51" s="1" customFormat="1" ht="10" x14ac:dyDescent="0.2">
      <c r="A11" s="6">
        <v>901149757</v>
      </c>
      <c r="B11" s="6" t="s">
        <v>138</v>
      </c>
      <c r="C11" s="6">
        <v>10</v>
      </c>
      <c r="D11" s="6">
        <v>41965</v>
      </c>
      <c r="E11" s="6">
        <v>1041965</v>
      </c>
      <c r="F11" s="6" t="str">
        <f>_xlfn.CONCAT($A11,"_",E11)</f>
        <v>901149757_1041965</v>
      </c>
      <c r="G11" s="7">
        <v>44599</v>
      </c>
      <c r="H11" s="7">
        <v>45637</v>
      </c>
      <c r="I11" s="8">
        <v>585850</v>
      </c>
      <c r="J11" s="8">
        <v>585850</v>
      </c>
      <c r="K11" s="6" t="s">
        <v>98</v>
      </c>
      <c r="L11" s="6" t="s">
        <v>97</v>
      </c>
      <c r="M11" s="6" t="s">
        <v>202</v>
      </c>
      <c r="N11" s="6" t="s">
        <v>205</v>
      </c>
      <c r="O11" s="8">
        <v>0</v>
      </c>
      <c r="P11" s="6"/>
      <c r="Q11" s="6" t="s">
        <v>139</v>
      </c>
      <c r="R11" s="7">
        <v>45636</v>
      </c>
      <c r="S11" s="7">
        <v>45637</v>
      </c>
      <c r="T11" s="7"/>
      <c r="U11" s="7">
        <v>45645</v>
      </c>
      <c r="V11" s="63">
        <v>132</v>
      </c>
      <c r="W11" s="63" t="s">
        <v>151</v>
      </c>
      <c r="X11" s="8">
        <v>585850</v>
      </c>
      <c r="Y11" s="8">
        <v>585850</v>
      </c>
      <c r="Z11" s="8">
        <v>0</v>
      </c>
      <c r="AA11" s="8">
        <v>585850</v>
      </c>
      <c r="AB11" s="6" t="s">
        <v>162</v>
      </c>
      <c r="AC11" s="6"/>
      <c r="AD11" s="8">
        <v>585850</v>
      </c>
      <c r="AE11" s="6" t="s">
        <v>115</v>
      </c>
      <c r="AF11" s="6" t="s">
        <v>163</v>
      </c>
      <c r="AG11" s="6" t="s">
        <v>144</v>
      </c>
      <c r="AH11" s="6" t="s">
        <v>145</v>
      </c>
      <c r="AI11" s="6" t="s">
        <v>146</v>
      </c>
      <c r="AJ11" s="6"/>
      <c r="AK11" s="6">
        <v>0</v>
      </c>
      <c r="AL11" s="8">
        <v>585850</v>
      </c>
      <c r="AM11" s="6">
        <v>0</v>
      </c>
      <c r="AN11" s="6">
        <v>0</v>
      </c>
      <c r="AO11" s="6">
        <v>0</v>
      </c>
      <c r="AP11" s="6">
        <v>0</v>
      </c>
      <c r="AQ11" s="6">
        <v>0</v>
      </c>
      <c r="AR11" s="6">
        <v>0</v>
      </c>
      <c r="AS11" s="6">
        <v>0</v>
      </c>
      <c r="AT11" s="6">
        <v>0</v>
      </c>
      <c r="AU11" s="6">
        <v>0</v>
      </c>
      <c r="AV11" s="6"/>
      <c r="AW11" s="7"/>
      <c r="AX11" s="6"/>
      <c r="AY11" s="6">
        <v>0</v>
      </c>
    </row>
    <row r="12" spans="1:51" s="1" customFormat="1" ht="10" x14ac:dyDescent="0.2">
      <c r="A12" s="6">
        <v>901149757</v>
      </c>
      <c r="B12" s="6" t="s">
        <v>138</v>
      </c>
      <c r="C12" s="6">
        <v>10</v>
      </c>
      <c r="D12" s="6">
        <v>41953</v>
      </c>
      <c r="E12" s="6">
        <v>1041953</v>
      </c>
      <c r="F12" s="6" t="str">
        <f>_xlfn.CONCAT($A12,"_",E12)</f>
        <v>901149757_1041953</v>
      </c>
      <c r="G12" s="7">
        <v>44818</v>
      </c>
      <c r="H12" s="7">
        <v>45637</v>
      </c>
      <c r="I12" s="8">
        <v>890200</v>
      </c>
      <c r="J12" s="8">
        <v>890200</v>
      </c>
      <c r="K12" s="6" t="s">
        <v>98</v>
      </c>
      <c r="L12" s="6" t="s">
        <v>97</v>
      </c>
      <c r="M12" s="6" t="s">
        <v>202</v>
      </c>
      <c r="N12" s="6" t="s">
        <v>205</v>
      </c>
      <c r="O12" s="8">
        <v>0</v>
      </c>
      <c r="P12" s="6"/>
      <c r="Q12" s="6" t="s">
        <v>139</v>
      </c>
      <c r="R12" s="7">
        <v>45636</v>
      </c>
      <c r="S12" s="7">
        <v>45637</v>
      </c>
      <c r="T12" s="7"/>
      <c r="U12" s="7">
        <v>45645</v>
      </c>
      <c r="V12" s="63">
        <v>132</v>
      </c>
      <c r="W12" s="63" t="s">
        <v>151</v>
      </c>
      <c r="X12" s="8">
        <v>890200</v>
      </c>
      <c r="Y12" s="8">
        <v>890200</v>
      </c>
      <c r="Z12" s="8">
        <v>0</v>
      </c>
      <c r="AA12" s="8">
        <v>890200</v>
      </c>
      <c r="AB12" s="6" t="s">
        <v>164</v>
      </c>
      <c r="AC12" s="6"/>
      <c r="AD12" s="8">
        <v>890200</v>
      </c>
      <c r="AE12" s="6" t="s">
        <v>115</v>
      </c>
      <c r="AF12" s="6" t="s">
        <v>165</v>
      </c>
      <c r="AG12" s="6" t="s">
        <v>144</v>
      </c>
      <c r="AH12" s="6" t="s">
        <v>145</v>
      </c>
      <c r="AI12" s="6" t="s">
        <v>146</v>
      </c>
      <c r="AJ12" s="6"/>
      <c r="AK12" s="6">
        <v>0</v>
      </c>
      <c r="AL12" s="8">
        <v>890200</v>
      </c>
      <c r="AM12" s="6">
        <v>0</v>
      </c>
      <c r="AN12" s="6">
        <v>0</v>
      </c>
      <c r="AO12" s="6">
        <v>0</v>
      </c>
      <c r="AP12" s="6">
        <v>0</v>
      </c>
      <c r="AQ12" s="6">
        <v>0</v>
      </c>
      <c r="AR12" s="6">
        <v>0</v>
      </c>
      <c r="AS12" s="6">
        <v>0</v>
      </c>
      <c r="AT12" s="6">
        <v>0</v>
      </c>
      <c r="AU12" s="6">
        <v>0</v>
      </c>
      <c r="AV12" s="6"/>
      <c r="AW12" s="7"/>
      <c r="AX12" s="6"/>
      <c r="AY12" s="6">
        <v>0</v>
      </c>
    </row>
    <row r="13" spans="1:51" s="1" customFormat="1" ht="10" x14ac:dyDescent="0.2">
      <c r="A13" s="6">
        <v>901149757</v>
      </c>
      <c r="B13" s="6" t="s">
        <v>138</v>
      </c>
      <c r="C13" s="6">
        <v>10</v>
      </c>
      <c r="D13" s="6">
        <v>22138</v>
      </c>
      <c r="E13" s="6">
        <v>1022138</v>
      </c>
      <c r="F13" s="6" t="str">
        <f>_xlfn.CONCAT($A13,"_",E13)</f>
        <v>901149757_1022138</v>
      </c>
      <c r="G13" s="7">
        <v>44818</v>
      </c>
      <c r="H13" s="7">
        <v>45090</v>
      </c>
      <c r="I13" s="8">
        <v>2822314</v>
      </c>
      <c r="J13" s="8">
        <v>2822314</v>
      </c>
      <c r="K13" s="6" t="s">
        <v>98</v>
      </c>
      <c r="L13" s="6" t="s">
        <v>97</v>
      </c>
      <c r="M13" s="6" t="s">
        <v>202</v>
      </c>
      <c r="N13" s="6" t="s">
        <v>205</v>
      </c>
      <c r="O13" s="8">
        <v>0</v>
      </c>
      <c r="P13" s="6"/>
      <c r="Q13" s="6" t="s">
        <v>139</v>
      </c>
      <c r="R13" s="7">
        <v>44854</v>
      </c>
      <c r="S13" s="7">
        <v>45450</v>
      </c>
      <c r="T13" s="7"/>
      <c r="U13" s="7">
        <v>45468</v>
      </c>
      <c r="V13" s="63">
        <v>309</v>
      </c>
      <c r="W13" s="63" t="s">
        <v>148</v>
      </c>
      <c r="X13" s="8">
        <v>2822314</v>
      </c>
      <c r="Y13" s="8">
        <v>2822314</v>
      </c>
      <c r="Z13" s="8">
        <v>0</v>
      </c>
      <c r="AA13" s="8">
        <v>2822314</v>
      </c>
      <c r="AB13" s="6" t="s">
        <v>177</v>
      </c>
      <c r="AC13" s="6" t="s">
        <v>178</v>
      </c>
      <c r="AD13" s="8">
        <v>2822314</v>
      </c>
      <c r="AE13" s="6" t="s">
        <v>115</v>
      </c>
      <c r="AF13" s="6" t="s">
        <v>179</v>
      </c>
      <c r="AG13" s="6" t="s">
        <v>153</v>
      </c>
      <c r="AH13" s="6" t="s">
        <v>145</v>
      </c>
      <c r="AI13" s="6" t="s">
        <v>146</v>
      </c>
      <c r="AJ13" s="6"/>
      <c r="AK13" s="6">
        <v>0</v>
      </c>
      <c r="AL13" s="8">
        <v>2822314</v>
      </c>
      <c r="AM13" s="6">
        <v>0</v>
      </c>
      <c r="AN13" s="6">
        <v>0</v>
      </c>
      <c r="AO13" s="6">
        <v>0</v>
      </c>
      <c r="AP13" s="6">
        <v>0</v>
      </c>
      <c r="AQ13" s="6">
        <v>0</v>
      </c>
      <c r="AR13" s="6">
        <v>0</v>
      </c>
      <c r="AS13" s="6">
        <v>0</v>
      </c>
      <c r="AT13" s="6">
        <v>0</v>
      </c>
      <c r="AU13" s="6">
        <v>0</v>
      </c>
      <c r="AV13" s="6"/>
      <c r="AW13" s="7"/>
      <c r="AX13" s="6"/>
      <c r="AY13" s="6">
        <v>0</v>
      </c>
    </row>
    <row r="14" spans="1:51" s="1" customFormat="1" ht="10" x14ac:dyDescent="0.2">
      <c r="A14" s="6">
        <v>901149757</v>
      </c>
      <c r="B14" s="6" t="s">
        <v>138</v>
      </c>
      <c r="C14" s="6">
        <v>10</v>
      </c>
      <c r="D14" s="6">
        <v>22838</v>
      </c>
      <c r="E14" s="6">
        <v>1022838</v>
      </c>
      <c r="F14" s="6" t="str">
        <f>_xlfn.CONCAT($A14,"_",E14)</f>
        <v>901149757_1022838</v>
      </c>
      <c r="G14" s="7">
        <v>44847</v>
      </c>
      <c r="H14" s="7">
        <v>45007</v>
      </c>
      <c r="I14" s="8">
        <v>25540527</v>
      </c>
      <c r="J14" s="8">
        <v>25540527</v>
      </c>
      <c r="K14" s="6" t="s">
        <v>98</v>
      </c>
      <c r="L14" s="6" t="s">
        <v>97</v>
      </c>
      <c r="M14" s="6" t="s">
        <v>202</v>
      </c>
      <c r="N14" s="6" t="s">
        <v>205</v>
      </c>
      <c r="O14" s="8">
        <v>0</v>
      </c>
      <c r="P14" s="6"/>
      <c r="Q14" s="6" t="s">
        <v>198</v>
      </c>
      <c r="R14" s="7">
        <v>44876</v>
      </c>
      <c r="S14" s="7"/>
      <c r="T14" s="7"/>
      <c r="U14" s="7"/>
      <c r="V14" s="63" t="s">
        <v>199</v>
      </c>
      <c r="W14" s="63" t="s">
        <v>199</v>
      </c>
      <c r="X14" s="8">
        <v>25540527</v>
      </c>
      <c r="Y14" s="8">
        <v>25540527</v>
      </c>
      <c r="Z14" s="8">
        <v>0</v>
      </c>
      <c r="AA14" s="8">
        <v>0</v>
      </c>
      <c r="AB14" s="6"/>
      <c r="AC14" s="6" t="s">
        <v>200</v>
      </c>
      <c r="AD14" s="8">
        <v>25540527</v>
      </c>
      <c r="AE14" s="6" t="s">
        <v>115</v>
      </c>
      <c r="AF14" s="6" t="s">
        <v>201</v>
      </c>
      <c r="AG14" s="6" t="s">
        <v>144</v>
      </c>
      <c r="AH14" s="6" t="s">
        <v>145</v>
      </c>
      <c r="AI14" s="6" t="s">
        <v>146</v>
      </c>
      <c r="AJ14" s="6"/>
      <c r="AK14" s="6">
        <v>0</v>
      </c>
      <c r="AL14" s="8">
        <v>25540527</v>
      </c>
      <c r="AM14" s="6">
        <v>0</v>
      </c>
      <c r="AN14" s="6">
        <v>0</v>
      </c>
      <c r="AO14" s="6">
        <v>0</v>
      </c>
      <c r="AP14" s="6">
        <v>0</v>
      </c>
      <c r="AQ14" s="6">
        <v>0</v>
      </c>
      <c r="AR14" s="6">
        <v>0</v>
      </c>
      <c r="AS14" s="6">
        <v>0</v>
      </c>
      <c r="AT14" s="6">
        <v>0</v>
      </c>
      <c r="AU14" s="6">
        <v>0</v>
      </c>
      <c r="AV14" s="6"/>
      <c r="AW14" s="7"/>
      <c r="AX14" s="6"/>
      <c r="AY14" s="6">
        <v>0</v>
      </c>
    </row>
    <row r="15" spans="1:51" s="1" customFormat="1" ht="10" x14ac:dyDescent="0.2">
      <c r="A15" s="6">
        <v>901149757</v>
      </c>
      <c r="B15" s="6" t="s">
        <v>138</v>
      </c>
      <c r="C15" s="6">
        <v>10</v>
      </c>
      <c r="D15" s="6">
        <v>27782</v>
      </c>
      <c r="E15" s="6">
        <v>1027782</v>
      </c>
      <c r="F15" s="6" t="str">
        <f>_xlfn.CONCAT($A15,"_",E15)</f>
        <v>901149757_1027782</v>
      </c>
      <c r="G15" s="7">
        <v>44903</v>
      </c>
      <c r="H15" s="7">
        <v>45090</v>
      </c>
      <c r="I15" s="8">
        <v>196241</v>
      </c>
      <c r="J15" s="8">
        <v>196241</v>
      </c>
      <c r="K15" s="6" t="s">
        <v>98</v>
      </c>
      <c r="L15" s="6" t="s">
        <v>97</v>
      </c>
      <c r="M15" s="6" t="s">
        <v>202</v>
      </c>
      <c r="N15" s="6" t="s">
        <v>205</v>
      </c>
      <c r="O15" s="8">
        <v>0</v>
      </c>
      <c r="P15" s="6"/>
      <c r="Q15" s="6" t="s">
        <v>139</v>
      </c>
      <c r="R15" s="7">
        <v>45058</v>
      </c>
      <c r="S15" s="7">
        <v>45450</v>
      </c>
      <c r="T15" s="7"/>
      <c r="U15" s="7">
        <v>45473</v>
      </c>
      <c r="V15" s="63">
        <v>304</v>
      </c>
      <c r="W15" s="63" t="s">
        <v>148</v>
      </c>
      <c r="X15" s="8">
        <v>196241</v>
      </c>
      <c r="Y15" s="8">
        <v>196241</v>
      </c>
      <c r="Z15" s="8">
        <v>0</v>
      </c>
      <c r="AA15" s="8">
        <v>196241</v>
      </c>
      <c r="AB15" s="6" t="s">
        <v>156</v>
      </c>
      <c r="AC15" s="6" t="s">
        <v>157</v>
      </c>
      <c r="AD15" s="8">
        <v>196241</v>
      </c>
      <c r="AE15" s="6" t="s">
        <v>115</v>
      </c>
      <c r="AF15" s="6" t="s">
        <v>156</v>
      </c>
      <c r="AG15" s="6" t="s">
        <v>153</v>
      </c>
      <c r="AH15" s="6" t="s">
        <v>145</v>
      </c>
      <c r="AI15" s="6" t="s">
        <v>146</v>
      </c>
      <c r="AJ15" s="6"/>
      <c r="AK15" s="6">
        <v>0</v>
      </c>
      <c r="AL15" s="8">
        <v>196241</v>
      </c>
      <c r="AM15" s="6">
        <v>0</v>
      </c>
      <c r="AN15" s="6">
        <v>0</v>
      </c>
      <c r="AO15" s="6">
        <v>0</v>
      </c>
      <c r="AP15" s="6">
        <v>0</v>
      </c>
      <c r="AQ15" s="6">
        <v>0</v>
      </c>
      <c r="AR15" s="6">
        <v>0</v>
      </c>
      <c r="AS15" s="6">
        <v>0</v>
      </c>
      <c r="AT15" s="6">
        <v>0</v>
      </c>
      <c r="AU15" s="6">
        <v>0</v>
      </c>
      <c r="AV15" s="6"/>
      <c r="AW15" s="7"/>
      <c r="AX15" s="6"/>
      <c r="AY15" s="6">
        <v>0</v>
      </c>
    </row>
    <row r="16" spans="1:51" s="1" customFormat="1" ht="10" x14ac:dyDescent="0.2">
      <c r="A16" s="6">
        <v>901149757</v>
      </c>
      <c r="B16" s="6" t="s">
        <v>138</v>
      </c>
      <c r="C16" s="6">
        <v>10</v>
      </c>
      <c r="D16" s="6">
        <v>40810</v>
      </c>
      <c r="E16" s="6">
        <v>1040810</v>
      </c>
      <c r="F16" s="6" t="str">
        <f>_xlfn.CONCAT($A16,"_",E16)</f>
        <v>901149757_1040810</v>
      </c>
      <c r="G16" s="7">
        <v>44951</v>
      </c>
      <c r="H16" s="7">
        <v>45637</v>
      </c>
      <c r="I16" s="8">
        <v>2011597</v>
      </c>
      <c r="J16" s="8">
        <v>2011597</v>
      </c>
      <c r="K16" s="6" t="s">
        <v>98</v>
      </c>
      <c r="L16" s="6" t="s">
        <v>97</v>
      </c>
      <c r="M16" s="6" t="s">
        <v>202</v>
      </c>
      <c r="N16" s="6" t="s">
        <v>205</v>
      </c>
      <c r="O16" s="8">
        <v>0</v>
      </c>
      <c r="P16" s="6"/>
      <c r="Q16" s="6" t="s">
        <v>139</v>
      </c>
      <c r="R16" s="7">
        <v>45621</v>
      </c>
      <c r="S16" s="7">
        <v>45637</v>
      </c>
      <c r="T16" s="7"/>
      <c r="U16" s="7">
        <v>45645</v>
      </c>
      <c r="V16" s="63">
        <v>132</v>
      </c>
      <c r="W16" s="63" t="s">
        <v>151</v>
      </c>
      <c r="X16" s="8">
        <v>2011597</v>
      </c>
      <c r="Y16" s="8">
        <v>2011597</v>
      </c>
      <c r="Z16" s="8">
        <v>0</v>
      </c>
      <c r="AA16" s="8">
        <v>2011597</v>
      </c>
      <c r="AB16" s="6" t="s">
        <v>175</v>
      </c>
      <c r="AC16" s="6"/>
      <c r="AD16" s="8">
        <v>2011597</v>
      </c>
      <c r="AE16" s="6" t="s">
        <v>115</v>
      </c>
      <c r="AF16" s="6" t="s">
        <v>176</v>
      </c>
      <c r="AG16" s="6" t="s">
        <v>144</v>
      </c>
      <c r="AH16" s="6" t="s">
        <v>145</v>
      </c>
      <c r="AI16" s="6" t="s">
        <v>146</v>
      </c>
      <c r="AJ16" s="6"/>
      <c r="AK16" s="6">
        <v>0</v>
      </c>
      <c r="AL16" s="8">
        <v>2011597</v>
      </c>
      <c r="AM16" s="6">
        <v>0</v>
      </c>
      <c r="AN16" s="6">
        <v>0</v>
      </c>
      <c r="AO16" s="6">
        <v>0</v>
      </c>
      <c r="AP16" s="6">
        <v>0</v>
      </c>
      <c r="AQ16" s="6">
        <v>0</v>
      </c>
      <c r="AR16" s="6">
        <v>0</v>
      </c>
      <c r="AS16" s="6">
        <v>0</v>
      </c>
      <c r="AT16" s="6">
        <v>0</v>
      </c>
      <c r="AU16" s="6">
        <v>0</v>
      </c>
      <c r="AV16" s="6"/>
      <c r="AW16" s="7"/>
      <c r="AX16" s="6"/>
      <c r="AY16" s="6">
        <v>0</v>
      </c>
    </row>
    <row r="17" spans="1:51" s="1" customFormat="1" ht="10" x14ac:dyDescent="0.2">
      <c r="A17" s="6">
        <v>901149757</v>
      </c>
      <c r="B17" s="6" t="s">
        <v>138</v>
      </c>
      <c r="C17" s="6">
        <v>10</v>
      </c>
      <c r="D17" s="6">
        <v>40809</v>
      </c>
      <c r="E17" s="6">
        <v>1040809</v>
      </c>
      <c r="F17" s="6" t="str">
        <f>_xlfn.CONCAT($A17,"_",E17)</f>
        <v>901149757_1040809</v>
      </c>
      <c r="G17" s="7">
        <v>44953</v>
      </c>
      <c r="H17" s="7">
        <v>45637</v>
      </c>
      <c r="I17" s="8">
        <v>3196614</v>
      </c>
      <c r="J17" s="8">
        <v>3196614</v>
      </c>
      <c r="K17" s="6" t="s">
        <v>98</v>
      </c>
      <c r="L17" s="6" t="s">
        <v>97</v>
      </c>
      <c r="M17" s="6" t="s">
        <v>202</v>
      </c>
      <c r="N17" s="6" t="s">
        <v>205</v>
      </c>
      <c r="O17" s="8">
        <v>0</v>
      </c>
      <c r="P17" s="6"/>
      <c r="Q17" s="6" t="s">
        <v>139</v>
      </c>
      <c r="R17" s="7">
        <v>45621</v>
      </c>
      <c r="S17" s="7">
        <v>45637</v>
      </c>
      <c r="T17" s="7"/>
      <c r="U17" s="7">
        <v>45645</v>
      </c>
      <c r="V17" s="63">
        <v>132</v>
      </c>
      <c r="W17" s="63" t="s">
        <v>151</v>
      </c>
      <c r="X17" s="8">
        <v>3196614</v>
      </c>
      <c r="Y17" s="8">
        <v>3196614</v>
      </c>
      <c r="Z17" s="8">
        <v>0</v>
      </c>
      <c r="AA17" s="8">
        <v>3196614</v>
      </c>
      <c r="AB17" s="6" t="s">
        <v>183</v>
      </c>
      <c r="AC17" s="6"/>
      <c r="AD17" s="8">
        <v>3196614</v>
      </c>
      <c r="AE17" s="6" t="s">
        <v>115</v>
      </c>
      <c r="AF17" s="6" t="s">
        <v>184</v>
      </c>
      <c r="AG17" s="6" t="s">
        <v>144</v>
      </c>
      <c r="AH17" s="6" t="s">
        <v>145</v>
      </c>
      <c r="AI17" s="6" t="s">
        <v>146</v>
      </c>
      <c r="AJ17" s="6"/>
      <c r="AK17" s="6">
        <v>0</v>
      </c>
      <c r="AL17" s="8">
        <v>3196614</v>
      </c>
      <c r="AM17" s="6">
        <v>0</v>
      </c>
      <c r="AN17" s="6">
        <v>0</v>
      </c>
      <c r="AO17" s="6">
        <v>0</v>
      </c>
      <c r="AP17" s="6">
        <v>0</v>
      </c>
      <c r="AQ17" s="6">
        <v>0</v>
      </c>
      <c r="AR17" s="6">
        <v>0</v>
      </c>
      <c r="AS17" s="6">
        <v>0</v>
      </c>
      <c r="AT17" s="6">
        <v>0</v>
      </c>
      <c r="AU17" s="6">
        <v>0</v>
      </c>
      <c r="AV17" s="6"/>
      <c r="AW17" s="7"/>
      <c r="AX17" s="6"/>
      <c r="AY17" s="6">
        <v>0</v>
      </c>
    </row>
    <row r="18" spans="1:51" s="1" customFormat="1" ht="10" x14ac:dyDescent="0.2">
      <c r="A18" s="6">
        <v>901149757</v>
      </c>
      <c r="B18" s="6" t="s">
        <v>138</v>
      </c>
      <c r="C18" s="6">
        <v>10</v>
      </c>
      <c r="D18" s="6">
        <v>27618</v>
      </c>
      <c r="E18" s="6">
        <v>1027618</v>
      </c>
      <c r="F18" s="6" t="str">
        <f>_xlfn.CONCAT($A18,"_",E18)</f>
        <v>901149757_1027618</v>
      </c>
      <c r="G18" s="7">
        <v>44968</v>
      </c>
      <c r="H18" s="7">
        <v>45078</v>
      </c>
      <c r="I18" s="8">
        <v>1006554</v>
      </c>
      <c r="J18" s="8">
        <v>1006554</v>
      </c>
      <c r="K18" s="6" t="s">
        <v>98</v>
      </c>
      <c r="L18" s="6" t="s">
        <v>97</v>
      </c>
      <c r="M18" s="6" t="s">
        <v>202</v>
      </c>
      <c r="N18" s="6" t="s">
        <v>205</v>
      </c>
      <c r="O18" s="8">
        <v>0</v>
      </c>
      <c r="P18" s="6"/>
      <c r="Q18" s="6" t="s">
        <v>139</v>
      </c>
      <c r="R18" s="7">
        <v>45051</v>
      </c>
      <c r="S18" s="7">
        <v>45450</v>
      </c>
      <c r="T18" s="7"/>
      <c r="U18" s="7">
        <v>45468</v>
      </c>
      <c r="V18" s="63">
        <v>309</v>
      </c>
      <c r="W18" s="63" t="s">
        <v>148</v>
      </c>
      <c r="X18" s="8">
        <v>1006554</v>
      </c>
      <c r="Y18" s="8">
        <v>1006554</v>
      </c>
      <c r="Z18" s="8">
        <v>0</v>
      </c>
      <c r="AA18" s="8">
        <v>1006554</v>
      </c>
      <c r="AB18" s="6" t="s">
        <v>166</v>
      </c>
      <c r="AC18" s="6" t="s">
        <v>167</v>
      </c>
      <c r="AD18" s="8">
        <v>1006554</v>
      </c>
      <c r="AE18" s="6" t="s">
        <v>115</v>
      </c>
      <c r="AF18" s="6" t="s">
        <v>168</v>
      </c>
      <c r="AG18" s="6" t="s">
        <v>153</v>
      </c>
      <c r="AH18" s="6" t="s">
        <v>145</v>
      </c>
      <c r="AI18" s="6" t="s">
        <v>146</v>
      </c>
      <c r="AJ18" s="6"/>
      <c r="AK18" s="6">
        <v>0</v>
      </c>
      <c r="AL18" s="8">
        <v>1006554</v>
      </c>
      <c r="AM18" s="6">
        <v>0</v>
      </c>
      <c r="AN18" s="6">
        <v>0</v>
      </c>
      <c r="AO18" s="6">
        <v>0</v>
      </c>
      <c r="AP18" s="6">
        <v>0</v>
      </c>
      <c r="AQ18" s="6">
        <v>0</v>
      </c>
      <c r="AR18" s="6">
        <v>0</v>
      </c>
      <c r="AS18" s="6">
        <v>0</v>
      </c>
      <c r="AT18" s="6">
        <v>0</v>
      </c>
      <c r="AU18" s="6">
        <v>0</v>
      </c>
      <c r="AV18" s="6"/>
      <c r="AW18" s="7"/>
      <c r="AX18" s="6"/>
      <c r="AY18" s="6">
        <v>0</v>
      </c>
    </row>
    <row r="19" spans="1:51" s="1" customFormat="1" ht="10" x14ac:dyDescent="0.2">
      <c r="A19" s="6">
        <v>901149757</v>
      </c>
      <c r="B19" s="6" t="s">
        <v>138</v>
      </c>
      <c r="C19" s="6">
        <v>10</v>
      </c>
      <c r="D19" s="6">
        <v>27783</v>
      </c>
      <c r="E19" s="6">
        <v>1027783</v>
      </c>
      <c r="F19" s="6" t="str">
        <f>_xlfn.CONCAT($A19,"_",E19)</f>
        <v>901149757_1027783</v>
      </c>
      <c r="G19" s="7">
        <v>45005</v>
      </c>
      <c r="H19" s="7">
        <v>45090</v>
      </c>
      <c r="I19" s="8">
        <v>116160</v>
      </c>
      <c r="J19" s="8">
        <v>116160</v>
      </c>
      <c r="K19" s="6" t="s">
        <v>98</v>
      </c>
      <c r="L19" s="6" t="s">
        <v>97</v>
      </c>
      <c r="M19" s="6" t="s">
        <v>202</v>
      </c>
      <c r="N19" s="6" t="s">
        <v>205</v>
      </c>
      <c r="O19" s="8">
        <v>0</v>
      </c>
      <c r="P19" s="6"/>
      <c r="Q19" s="6" t="s">
        <v>139</v>
      </c>
      <c r="R19" s="7">
        <v>45058</v>
      </c>
      <c r="S19" s="7">
        <v>45450</v>
      </c>
      <c r="T19" s="7"/>
      <c r="U19" s="7">
        <v>45473</v>
      </c>
      <c r="V19" s="63">
        <v>304</v>
      </c>
      <c r="W19" s="63" t="s">
        <v>148</v>
      </c>
      <c r="X19" s="8">
        <v>116160</v>
      </c>
      <c r="Y19" s="8">
        <v>116160</v>
      </c>
      <c r="Z19" s="8">
        <v>0</v>
      </c>
      <c r="AA19" s="8">
        <v>116160</v>
      </c>
      <c r="AB19" s="6" t="s">
        <v>154</v>
      </c>
      <c r="AC19" s="6" t="s">
        <v>155</v>
      </c>
      <c r="AD19" s="8">
        <v>116160</v>
      </c>
      <c r="AE19" s="6" t="s">
        <v>115</v>
      </c>
      <c r="AF19" s="6" t="s">
        <v>154</v>
      </c>
      <c r="AG19" s="6" t="s">
        <v>153</v>
      </c>
      <c r="AH19" s="6" t="s">
        <v>145</v>
      </c>
      <c r="AI19" s="6" t="s">
        <v>146</v>
      </c>
      <c r="AJ19" s="6"/>
      <c r="AK19" s="6">
        <v>0</v>
      </c>
      <c r="AL19" s="8">
        <v>116160</v>
      </c>
      <c r="AM19" s="6">
        <v>0</v>
      </c>
      <c r="AN19" s="6">
        <v>0</v>
      </c>
      <c r="AO19" s="6">
        <v>0</v>
      </c>
      <c r="AP19" s="6">
        <v>0</v>
      </c>
      <c r="AQ19" s="6">
        <v>0</v>
      </c>
      <c r="AR19" s="6">
        <v>0</v>
      </c>
      <c r="AS19" s="6">
        <v>0</v>
      </c>
      <c r="AT19" s="6">
        <v>0</v>
      </c>
      <c r="AU19" s="6">
        <v>0</v>
      </c>
      <c r="AV19" s="6"/>
      <c r="AW19" s="7"/>
      <c r="AX19" s="6"/>
      <c r="AY19" s="6">
        <v>0</v>
      </c>
    </row>
    <row r="20" spans="1:51" s="1" customFormat="1" ht="10" x14ac:dyDescent="0.2">
      <c r="A20" s="6">
        <v>901149757</v>
      </c>
      <c r="B20" s="6" t="s">
        <v>138</v>
      </c>
      <c r="C20" s="6">
        <v>10</v>
      </c>
      <c r="D20" s="6">
        <v>46251</v>
      </c>
      <c r="E20" s="6">
        <v>1046251</v>
      </c>
      <c r="F20" s="6" t="str">
        <f>_xlfn.CONCAT($A20,"_",E20)</f>
        <v>901149757_1046251</v>
      </c>
      <c r="G20" s="7">
        <v>45209</v>
      </c>
      <c r="H20" s="7">
        <v>45729</v>
      </c>
      <c r="I20" s="8">
        <v>2834060</v>
      </c>
      <c r="J20" s="8">
        <v>2834060</v>
      </c>
      <c r="K20" s="6" t="s">
        <v>98</v>
      </c>
      <c r="L20" s="6" t="s">
        <v>97</v>
      </c>
      <c r="M20" s="6" t="e">
        <v>#N/A</v>
      </c>
      <c r="N20" s="6" t="s">
        <v>205</v>
      </c>
      <c r="O20" s="8">
        <v>0</v>
      </c>
      <c r="P20" s="6"/>
      <c r="Q20" s="6" t="s">
        <v>139</v>
      </c>
      <c r="R20" s="7">
        <v>45727</v>
      </c>
      <c r="S20" s="7">
        <v>45729</v>
      </c>
      <c r="T20" s="7"/>
      <c r="U20" s="7">
        <v>45741</v>
      </c>
      <c r="V20" s="63">
        <v>36</v>
      </c>
      <c r="W20" s="63" t="s">
        <v>140</v>
      </c>
      <c r="X20" s="8">
        <v>2834060</v>
      </c>
      <c r="Y20" s="8">
        <v>2834060</v>
      </c>
      <c r="Z20" s="8">
        <v>0</v>
      </c>
      <c r="AA20" s="8">
        <v>2834060</v>
      </c>
      <c r="AB20" s="6" t="s">
        <v>180</v>
      </c>
      <c r="AC20" s="6"/>
      <c r="AD20" s="8">
        <v>2834060</v>
      </c>
      <c r="AE20" s="6" t="s">
        <v>115</v>
      </c>
      <c r="AF20" s="6" t="s">
        <v>181</v>
      </c>
      <c r="AG20" s="6" t="s">
        <v>182</v>
      </c>
      <c r="AH20" s="6" t="s">
        <v>145</v>
      </c>
      <c r="AI20" s="6" t="s">
        <v>146</v>
      </c>
      <c r="AJ20" s="6"/>
      <c r="AK20" s="6">
        <v>0</v>
      </c>
      <c r="AL20" s="8">
        <v>2834060</v>
      </c>
      <c r="AM20" s="6">
        <v>0</v>
      </c>
      <c r="AN20" s="6">
        <v>0</v>
      </c>
      <c r="AO20" s="6">
        <v>0</v>
      </c>
      <c r="AP20" s="6">
        <v>0</v>
      </c>
      <c r="AQ20" s="6">
        <v>0</v>
      </c>
      <c r="AR20" s="6">
        <v>0</v>
      </c>
      <c r="AS20" s="6">
        <v>0</v>
      </c>
      <c r="AT20" s="6">
        <v>0</v>
      </c>
      <c r="AU20" s="6">
        <v>0</v>
      </c>
      <c r="AV20" s="6"/>
      <c r="AW20" s="7"/>
      <c r="AX20" s="6"/>
      <c r="AY20" s="6">
        <v>0</v>
      </c>
    </row>
    <row r="21" spans="1:51" s="1" customFormat="1" ht="10" x14ac:dyDescent="0.2">
      <c r="A21" s="6">
        <v>901149757</v>
      </c>
      <c r="B21" s="6" t="s">
        <v>138</v>
      </c>
      <c r="C21" s="6">
        <v>10</v>
      </c>
      <c r="D21" s="6">
        <v>41937</v>
      </c>
      <c r="E21" s="6">
        <v>1041937</v>
      </c>
      <c r="F21" s="6" t="str">
        <f>_xlfn.CONCAT($A21,"_",E21)</f>
        <v>901149757_1041937</v>
      </c>
      <c r="G21" s="7">
        <v>45341</v>
      </c>
      <c r="H21" s="7">
        <v>45637</v>
      </c>
      <c r="I21" s="8">
        <v>1427386</v>
      </c>
      <c r="J21" s="8">
        <v>1427386</v>
      </c>
      <c r="K21" s="6" t="s">
        <v>98</v>
      </c>
      <c r="L21" s="6" t="s">
        <v>97</v>
      </c>
      <c r="M21" s="6" t="s">
        <v>202</v>
      </c>
      <c r="N21" s="6" t="s">
        <v>205</v>
      </c>
      <c r="O21" s="8">
        <v>0</v>
      </c>
      <c r="P21" s="6"/>
      <c r="Q21" s="6" t="s">
        <v>139</v>
      </c>
      <c r="R21" s="7">
        <v>45636</v>
      </c>
      <c r="S21" s="7">
        <v>45637</v>
      </c>
      <c r="T21" s="7"/>
      <c r="U21" s="7">
        <v>45645</v>
      </c>
      <c r="V21" s="63">
        <v>132</v>
      </c>
      <c r="W21" s="63" t="s">
        <v>151</v>
      </c>
      <c r="X21" s="8">
        <v>1427386</v>
      </c>
      <c r="Y21" s="8">
        <v>1427386</v>
      </c>
      <c r="Z21" s="8">
        <v>0</v>
      </c>
      <c r="AA21" s="8">
        <v>1427386</v>
      </c>
      <c r="AB21" s="6" t="s">
        <v>171</v>
      </c>
      <c r="AC21" s="6"/>
      <c r="AD21" s="8">
        <v>1427386</v>
      </c>
      <c r="AE21" s="6" t="s">
        <v>115</v>
      </c>
      <c r="AF21" s="6" t="s">
        <v>172</v>
      </c>
      <c r="AG21" s="6" t="s">
        <v>144</v>
      </c>
      <c r="AH21" s="6" t="s">
        <v>145</v>
      </c>
      <c r="AI21" s="6" t="s">
        <v>146</v>
      </c>
      <c r="AJ21" s="6"/>
      <c r="AK21" s="6">
        <v>0</v>
      </c>
      <c r="AL21" s="8">
        <v>1427386</v>
      </c>
      <c r="AM21" s="6">
        <v>0</v>
      </c>
      <c r="AN21" s="6">
        <v>0</v>
      </c>
      <c r="AO21" s="6">
        <v>0</v>
      </c>
      <c r="AP21" s="6">
        <v>0</v>
      </c>
      <c r="AQ21" s="6">
        <v>0</v>
      </c>
      <c r="AR21" s="6">
        <v>0</v>
      </c>
      <c r="AS21" s="6">
        <v>0</v>
      </c>
      <c r="AT21" s="6">
        <v>0</v>
      </c>
      <c r="AU21" s="6">
        <v>0</v>
      </c>
      <c r="AV21" s="6"/>
      <c r="AW21" s="7"/>
      <c r="AX21" s="6"/>
      <c r="AY21" s="6">
        <v>0</v>
      </c>
    </row>
    <row r="22" spans="1:51" s="1" customFormat="1" ht="10" x14ac:dyDescent="0.2">
      <c r="A22" s="6">
        <v>901149757</v>
      </c>
      <c r="B22" s="6" t="s">
        <v>138</v>
      </c>
      <c r="C22" s="6">
        <v>10</v>
      </c>
      <c r="D22" s="6">
        <v>38009</v>
      </c>
      <c r="E22" s="6">
        <v>1038009</v>
      </c>
      <c r="F22" s="6" t="str">
        <f>_xlfn.CONCAT($A22,"_",E22)</f>
        <v>901149757_1038009</v>
      </c>
      <c r="G22" s="7">
        <v>45384</v>
      </c>
      <c r="H22" s="7">
        <v>45603</v>
      </c>
      <c r="I22" s="8">
        <v>3312694</v>
      </c>
      <c r="J22" s="8">
        <v>3312694</v>
      </c>
      <c r="K22" s="6" t="s">
        <v>98</v>
      </c>
      <c r="L22" s="6" t="s">
        <v>97</v>
      </c>
      <c r="M22" s="6" t="s">
        <v>202</v>
      </c>
      <c r="N22" s="6" t="s">
        <v>205</v>
      </c>
      <c r="O22" s="8">
        <v>0</v>
      </c>
      <c r="P22" s="6"/>
      <c r="Q22" s="6" t="s">
        <v>139</v>
      </c>
      <c r="R22" s="7">
        <v>45497</v>
      </c>
      <c r="S22" s="7">
        <v>45603</v>
      </c>
      <c r="T22" s="7"/>
      <c r="U22" s="7">
        <v>45621</v>
      </c>
      <c r="V22" s="63">
        <v>156</v>
      </c>
      <c r="W22" s="63" t="s">
        <v>151</v>
      </c>
      <c r="X22" s="8">
        <v>3312694</v>
      </c>
      <c r="Y22" s="8">
        <v>3312694</v>
      </c>
      <c r="Z22" s="8">
        <v>0</v>
      </c>
      <c r="AA22" s="8">
        <v>3312694</v>
      </c>
      <c r="AB22" s="6" t="s">
        <v>185</v>
      </c>
      <c r="AC22" s="6"/>
      <c r="AD22" s="8">
        <v>3312694</v>
      </c>
      <c r="AE22" s="6" t="s">
        <v>115</v>
      </c>
      <c r="AF22" s="6" t="s">
        <v>185</v>
      </c>
      <c r="AG22" s="6" t="s">
        <v>153</v>
      </c>
      <c r="AH22" s="6" t="s">
        <v>145</v>
      </c>
      <c r="AI22" s="6" t="s">
        <v>146</v>
      </c>
      <c r="AJ22" s="6"/>
      <c r="AK22" s="6">
        <v>0</v>
      </c>
      <c r="AL22" s="8">
        <v>3312694</v>
      </c>
      <c r="AM22" s="6">
        <v>0</v>
      </c>
      <c r="AN22" s="6">
        <v>0</v>
      </c>
      <c r="AO22" s="6">
        <v>0</v>
      </c>
      <c r="AP22" s="6">
        <v>0</v>
      </c>
      <c r="AQ22" s="6">
        <v>0</v>
      </c>
      <c r="AR22" s="6">
        <v>0</v>
      </c>
      <c r="AS22" s="6">
        <v>0</v>
      </c>
      <c r="AT22" s="6">
        <v>0</v>
      </c>
      <c r="AU22" s="6">
        <v>0</v>
      </c>
      <c r="AV22" s="6"/>
      <c r="AW22" s="7"/>
      <c r="AX22" s="6"/>
      <c r="AY22" s="6">
        <v>0</v>
      </c>
    </row>
    <row r="23" spans="1:51" s="1" customFormat="1" ht="10" x14ac:dyDescent="0.2">
      <c r="A23" s="6">
        <v>901149757</v>
      </c>
      <c r="B23" s="6" t="s">
        <v>138</v>
      </c>
      <c r="C23" s="6">
        <v>10</v>
      </c>
      <c r="D23" s="6">
        <v>38111</v>
      </c>
      <c r="E23" s="6">
        <v>1038111</v>
      </c>
      <c r="F23" s="6" t="str">
        <f>_xlfn.CONCAT($A23,"_",E23)</f>
        <v>901149757_1038111</v>
      </c>
      <c r="G23" s="7">
        <v>45431</v>
      </c>
      <c r="H23" s="7">
        <v>45603</v>
      </c>
      <c r="I23" s="8">
        <v>85230</v>
      </c>
      <c r="J23" s="8">
        <v>85230</v>
      </c>
      <c r="K23" s="6" t="s">
        <v>98</v>
      </c>
      <c r="L23" s="6" t="s">
        <v>97</v>
      </c>
      <c r="M23" s="6" t="s">
        <v>202</v>
      </c>
      <c r="N23" s="6" t="s">
        <v>205</v>
      </c>
      <c r="O23" s="8">
        <v>0</v>
      </c>
      <c r="P23" s="6"/>
      <c r="Q23" s="6" t="s">
        <v>139</v>
      </c>
      <c r="R23" s="7">
        <v>45503</v>
      </c>
      <c r="S23" s="7">
        <v>45603</v>
      </c>
      <c r="T23" s="7"/>
      <c r="U23" s="7">
        <v>45621</v>
      </c>
      <c r="V23" s="63">
        <v>156</v>
      </c>
      <c r="W23" s="63" t="s">
        <v>151</v>
      </c>
      <c r="X23" s="8">
        <v>85230</v>
      </c>
      <c r="Y23" s="8">
        <v>85230</v>
      </c>
      <c r="Z23" s="8">
        <v>0</v>
      </c>
      <c r="AA23" s="8">
        <v>85230</v>
      </c>
      <c r="AB23" s="6" t="s">
        <v>152</v>
      </c>
      <c r="AC23" s="6"/>
      <c r="AD23" s="8">
        <v>85230</v>
      </c>
      <c r="AE23" s="6" t="s">
        <v>115</v>
      </c>
      <c r="AF23" s="6" t="s">
        <v>152</v>
      </c>
      <c r="AG23" s="6" t="s">
        <v>153</v>
      </c>
      <c r="AH23" s="6" t="s">
        <v>145</v>
      </c>
      <c r="AI23" s="6" t="s">
        <v>146</v>
      </c>
      <c r="AJ23" s="6"/>
      <c r="AK23" s="6">
        <v>0</v>
      </c>
      <c r="AL23" s="8">
        <v>85230</v>
      </c>
      <c r="AM23" s="6">
        <v>0</v>
      </c>
      <c r="AN23" s="6">
        <v>0</v>
      </c>
      <c r="AO23" s="6">
        <v>0</v>
      </c>
      <c r="AP23" s="6">
        <v>0</v>
      </c>
      <c r="AQ23" s="6">
        <v>0</v>
      </c>
      <c r="AR23" s="6">
        <v>0</v>
      </c>
      <c r="AS23" s="6">
        <v>0</v>
      </c>
      <c r="AT23" s="6">
        <v>0</v>
      </c>
      <c r="AU23" s="6">
        <v>0</v>
      </c>
      <c r="AV23" s="6"/>
      <c r="AW23" s="7"/>
      <c r="AX23" s="6"/>
      <c r="AY23" s="6">
        <v>0</v>
      </c>
    </row>
    <row r="24" spans="1:51" s="1" customFormat="1" ht="10" x14ac:dyDescent="0.2">
      <c r="A24" s="6">
        <v>901149757</v>
      </c>
      <c r="B24" s="6" t="s">
        <v>138</v>
      </c>
      <c r="C24" s="6">
        <v>10</v>
      </c>
      <c r="D24" s="6">
        <v>38114</v>
      </c>
      <c r="E24" s="6">
        <v>1038114</v>
      </c>
      <c r="F24" s="6" t="str">
        <f>_xlfn.CONCAT($A24,"_",E24)</f>
        <v>901149757_1038114</v>
      </c>
      <c r="G24" s="7">
        <v>45442</v>
      </c>
      <c r="H24" s="7">
        <v>45603</v>
      </c>
      <c r="I24" s="8">
        <v>333400</v>
      </c>
      <c r="J24" s="8">
        <v>333400</v>
      </c>
      <c r="K24" s="6" t="s">
        <v>98</v>
      </c>
      <c r="L24" s="6" t="s">
        <v>97</v>
      </c>
      <c r="M24" s="6" t="s">
        <v>202</v>
      </c>
      <c r="N24" s="6" t="s">
        <v>205</v>
      </c>
      <c r="O24" s="8">
        <v>0</v>
      </c>
      <c r="P24" s="6"/>
      <c r="Q24" s="6" t="s">
        <v>139</v>
      </c>
      <c r="R24" s="7">
        <v>45503</v>
      </c>
      <c r="S24" s="7">
        <v>45603</v>
      </c>
      <c r="T24" s="7"/>
      <c r="U24" s="7">
        <v>45621</v>
      </c>
      <c r="V24" s="63">
        <v>156</v>
      </c>
      <c r="W24" s="63" t="s">
        <v>151</v>
      </c>
      <c r="X24" s="8">
        <v>333400</v>
      </c>
      <c r="Y24" s="8">
        <v>333400</v>
      </c>
      <c r="Z24" s="8">
        <v>0</v>
      </c>
      <c r="AA24" s="8">
        <v>333400</v>
      </c>
      <c r="AB24" s="6" t="s">
        <v>158</v>
      </c>
      <c r="AC24" s="6"/>
      <c r="AD24" s="8">
        <v>333400</v>
      </c>
      <c r="AE24" s="6" t="s">
        <v>115</v>
      </c>
      <c r="AF24" s="6" t="s">
        <v>158</v>
      </c>
      <c r="AG24" s="6" t="s">
        <v>153</v>
      </c>
      <c r="AH24" s="6" t="s">
        <v>145</v>
      </c>
      <c r="AI24" s="6" t="s">
        <v>146</v>
      </c>
      <c r="AJ24" s="6"/>
      <c r="AK24" s="6">
        <v>0</v>
      </c>
      <c r="AL24" s="8">
        <v>333400</v>
      </c>
      <c r="AM24" s="6">
        <v>0</v>
      </c>
      <c r="AN24" s="6">
        <v>0</v>
      </c>
      <c r="AO24" s="6">
        <v>0</v>
      </c>
      <c r="AP24" s="6">
        <v>0</v>
      </c>
      <c r="AQ24" s="6">
        <v>0</v>
      </c>
      <c r="AR24" s="6">
        <v>0</v>
      </c>
      <c r="AS24" s="6">
        <v>0</v>
      </c>
      <c r="AT24" s="6">
        <v>0</v>
      </c>
      <c r="AU24" s="6">
        <v>0</v>
      </c>
      <c r="AV24" s="6"/>
      <c r="AW24" s="7"/>
      <c r="AX24" s="6"/>
      <c r="AY24" s="6">
        <v>0</v>
      </c>
    </row>
    <row r="25" spans="1:51" s="1" customFormat="1" ht="10" x14ac:dyDescent="0.2">
      <c r="A25" s="6">
        <v>901149757</v>
      </c>
      <c r="B25" s="6" t="s">
        <v>138</v>
      </c>
      <c r="C25" s="6">
        <v>10</v>
      </c>
      <c r="D25" s="6">
        <v>41918</v>
      </c>
      <c r="E25" s="6">
        <v>1041918</v>
      </c>
      <c r="F25" s="6" t="str">
        <f>_xlfn.CONCAT($A25,"_",E25)</f>
        <v>901149757_1041918</v>
      </c>
      <c r="G25" s="7">
        <v>45464</v>
      </c>
      <c r="H25" s="7">
        <v>45637</v>
      </c>
      <c r="I25" s="8">
        <v>1538142</v>
      </c>
      <c r="J25" s="8">
        <v>1538142</v>
      </c>
      <c r="K25" s="6" t="s">
        <v>98</v>
      </c>
      <c r="L25" s="6" t="s">
        <v>97</v>
      </c>
      <c r="M25" s="6" t="s">
        <v>202</v>
      </c>
      <c r="N25" s="6" t="s">
        <v>205</v>
      </c>
      <c r="O25" s="8">
        <v>0</v>
      </c>
      <c r="P25" s="6"/>
      <c r="Q25" s="6" t="s">
        <v>139</v>
      </c>
      <c r="R25" s="7">
        <v>45635</v>
      </c>
      <c r="S25" s="7">
        <v>45637</v>
      </c>
      <c r="T25" s="7"/>
      <c r="U25" s="7">
        <v>45645</v>
      </c>
      <c r="V25" s="63">
        <v>132</v>
      </c>
      <c r="W25" s="63" t="s">
        <v>151</v>
      </c>
      <c r="X25" s="8">
        <v>1538142</v>
      </c>
      <c r="Y25" s="8">
        <v>1538142</v>
      </c>
      <c r="Z25" s="8">
        <v>0</v>
      </c>
      <c r="AA25" s="8">
        <v>1538142</v>
      </c>
      <c r="AB25" s="6" t="s">
        <v>173</v>
      </c>
      <c r="AC25" s="6"/>
      <c r="AD25" s="8">
        <v>1538142</v>
      </c>
      <c r="AE25" s="6" t="s">
        <v>115</v>
      </c>
      <c r="AF25" s="6" t="s">
        <v>174</v>
      </c>
      <c r="AG25" s="6" t="s">
        <v>144</v>
      </c>
      <c r="AH25" s="6" t="s">
        <v>145</v>
      </c>
      <c r="AI25" s="6" t="s">
        <v>146</v>
      </c>
      <c r="AJ25" s="6"/>
      <c r="AK25" s="6">
        <v>0</v>
      </c>
      <c r="AL25" s="8">
        <v>1538142</v>
      </c>
      <c r="AM25" s="6">
        <v>0</v>
      </c>
      <c r="AN25" s="6">
        <v>0</v>
      </c>
      <c r="AO25" s="6">
        <v>0</v>
      </c>
      <c r="AP25" s="6">
        <v>0</v>
      </c>
      <c r="AQ25" s="6">
        <v>0</v>
      </c>
      <c r="AR25" s="6">
        <v>0</v>
      </c>
      <c r="AS25" s="6">
        <v>0</v>
      </c>
      <c r="AT25" s="6">
        <v>0</v>
      </c>
      <c r="AU25" s="6">
        <v>0</v>
      </c>
      <c r="AV25" s="6"/>
      <c r="AW25" s="7"/>
      <c r="AX25" s="6"/>
      <c r="AY25" s="6">
        <v>0</v>
      </c>
    </row>
    <row r="26" spans="1:51" s="1" customFormat="1" ht="10" x14ac:dyDescent="0.2">
      <c r="A26" s="6">
        <v>901149757</v>
      </c>
      <c r="B26" s="6" t="s">
        <v>138</v>
      </c>
      <c r="C26" s="6">
        <v>10</v>
      </c>
      <c r="D26" s="6">
        <v>37982</v>
      </c>
      <c r="E26" s="6">
        <v>1037982</v>
      </c>
      <c r="F26" s="6" t="str">
        <f>_xlfn.CONCAT($A26,"_",E26)</f>
        <v>901149757_1037982</v>
      </c>
      <c r="G26" s="7">
        <v>45487</v>
      </c>
      <c r="H26" s="7">
        <v>45603</v>
      </c>
      <c r="I26" s="8">
        <v>4741192</v>
      </c>
      <c r="J26" s="8">
        <v>4741192</v>
      </c>
      <c r="K26" s="6" t="s">
        <v>98</v>
      </c>
      <c r="L26" s="6" t="s">
        <v>97</v>
      </c>
      <c r="M26" s="6" t="s">
        <v>202</v>
      </c>
      <c r="N26" s="6" t="s">
        <v>205</v>
      </c>
      <c r="O26" s="8">
        <v>0</v>
      </c>
      <c r="P26" s="6"/>
      <c r="Q26" s="6" t="s">
        <v>139</v>
      </c>
      <c r="R26" s="7">
        <v>45495</v>
      </c>
      <c r="S26" s="7">
        <v>45603</v>
      </c>
      <c r="T26" s="7"/>
      <c r="U26" s="7">
        <v>45621</v>
      </c>
      <c r="V26" s="63">
        <v>156</v>
      </c>
      <c r="W26" s="63" t="s">
        <v>151</v>
      </c>
      <c r="X26" s="8">
        <v>4741192</v>
      </c>
      <c r="Y26" s="8">
        <v>4741192</v>
      </c>
      <c r="Z26" s="8">
        <v>0</v>
      </c>
      <c r="AA26" s="8">
        <v>4741192</v>
      </c>
      <c r="AB26" s="6" t="s">
        <v>186</v>
      </c>
      <c r="AC26" s="6"/>
      <c r="AD26" s="8">
        <v>4741192</v>
      </c>
      <c r="AE26" s="6" t="s">
        <v>115</v>
      </c>
      <c r="AF26" s="6" t="s">
        <v>186</v>
      </c>
      <c r="AG26" s="6" t="s">
        <v>153</v>
      </c>
      <c r="AH26" s="6" t="s">
        <v>145</v>
      </c>
      <c r="AI26" s="6" t="s">
        <v>146</v>
      </c>
      <c r="AJ26" s="6"/>
      <c r="AK26" s="6">
        <v>0</v>
      </c>
      <c r="AL26" s="8">
        <v>4741192</v>
      </c>
      <c r="AM26" s="6">
        <v>0</v>
      </c>
      <c r="AN26" s="6">
        <v>0</v>
      </c>
      <c r="AO26" s="6">
        <v>0</v>
      </c>
      <c r="AP26" s="6">
        <v>0</v>
      </c>
      <c r="AQ26" s="6">
        <v>0</v>
      </c>
      <c r="AR26" s="6">
        <v>0</v>
      </c>
      <c r="AS26" s="6">
        <v>0</v>
      </c>
      <c r="AT26" s="6">
        <v>0</v>
      </c>
      <c r="AU26" s="6">
        <v>0</v>
      </c>
      <c r="AV26" s="6"/>
      <c r="AW26" s="7"/>
      <c r="AX26" s="6"/>
      <c r="AY26" s="6">
        <v>0</v>
      </c>
    </row>
    <row r="27" spans="1:51" s="1" customFormat="1" ht="10" x14ac:dyDescent="0.2">
      <c r="A27" s="6">
        <v>901149757</v>
      </c>
      <c r="B27" s="6" t="s">
        <v>138</v>
      </c>
      <c r="C27" s="6">
        <v>10</v>
      </c>
      <c r="D27" s="6">
        <v>39916</v>
      </c>
      <c r="E27" s="6">
        <v>1039916</v>
      </c>
      <c r="F27" s="6" t="str">
        <f>_xlfn.CONCAT($A27,"_",E27)</f>
        <v>901149757_1039916</v>
      </c>
      <c r="G27" s="7">
        <v>45512</v>
      </c>
      <c r="H27" s="7">
        <v>45603</v>
      </c>
      <c r="I27" s="8">
        <v>10770423</v>
      </c>
      <c r="J27" s="8">
        <v>10770423</v>
      </c>
      <c r="K27" s="6" t="s">
        <v>98</v>
      </c>
      <c r="L27" s="6" t="s">
        <v>97</v>
      </c>
      <c r="M27" s="6" t="s">
        <v>202</v>
      </c>
      <c r="N27" s="6" t="s">
        <v>205</v>
      </c>
      <c r="O27" s="8">
        <v>0</v>
      </c>
      <c r="P27" s="6"/>
      <c r="Q27" s="6" t="s">
        <v>139</v>
      </c>
      <c r="R27" s="7">
        <v>45569</v>
      </c>
      <c r="S27" s="7">
        <v>45603</v>
      </c>
      <c r="T27" s="7"/>
      <c r="U27" s="7">
        <v>45621</v>
      </c>
      <c r="V27" s="63">
        <v>156</v>
      </c>
      <c r="W27" s="63" t="s">
        <v>151</v>
      </c>
      <c r="X27" s="8">
        <v>10770423</v>
      </c>
      <c r="Y27" s="8">
        <v>10770423</v>
      </c>
      <c r="Z27" s="8">
        <v>0</v>
      </c>
      <c r="AA27" s="8">
        <v>10770423</v>
      </c>
      <c r="AB27" s="6" t="s">
        <v>195</v>
      </c>
      <c r="AC27" s="6"/>
      <c r="AD27" s="8">
        <v>10770423</v>
      </c>
      <c r="AE27" s="6" t="s">
        <v>115</v>
      </c>
      <c r="AF27" s="6" t="s">
        <v>195</v>
      </c>
      <c r="AG27" s="6" t="s">
        <v>153</v>
      </c>
      <c r="AH27" s="6" t="s">
        <v>145</v>
      </c>
      <c r="AI27" s="6" t="s">
        <v>146</v>
      </c>
      <c r="AJ27" s="6"/>
      <c r="AK27" s="6">
        <v>0</v>
      </c>
      <c r="AL27" s="8">
        <v>10770423</v>
      </c>
      <c r="AM27" s="6">
        <v>0</v>
      </c>
      <c r="AN27" s="6">
        <v>0</v>
      </c>
      <c r="AO27" s="6">
        <v>0</v>
      </c>
      <c r="AP27" s="6">
        <v>0</v>
      </c>
      <c r="AQ27" s="6">
        <v>0</v>
      </c>
      <c r="AR27" s="6">
        <v>0</v>
      </c>
      <c r="AS27" s="6">
        <v>0</v>
      </c>
      <c r="AT27" s="6">
        <v>0</v>
      </c>
      <c r="AU27" s="6">
        <v>0</v>
      </c>
      <c r="AV27" s="6"/>
      <c r="AW27" s="7"/>
      <c r="AX27" s="6"/>
      <c r="AY27" s="6">
        <v>0</v>
      </c>
    </row>
    <row r="28" spans="1:51" s="1" customFormat="1" ht="10" x14ac:dyDescent="0.2">
      <c r="A28" s="6">
        <v>901149757</v>
      </c>
      <c r="B28" s="6" t="s">
        <v>138</v>
      </c>
      <c r="C28" s="6">
        <v>10</v>
      </c>
      <c r="D28" s="6">
        <v>39160</v>
      </c>
      <c r="E28" s="6">
        <v>1039160</v>
      </c>
      <c r="F28" s="6" t="str">
        <f>_xlfn.CONCAT($A28,"_",E28)</f>
        <v>901149757_1039160</v>
      </c>
      <c r="G28" s="7">
        <v>45534</v>
      </c>
      <c r="H28" s="7">
        <v>45603</v>
      </c>
      <c r="I28" s="8">
        <v>16537052</v>
      </c>
      <c r="J28" s="8">
        <v>16537052</v>
      </c>
      <c r="K28" s="6" t="s">
        <v>98</v>
      </c>
      <c r="L28" s="6" t="s">
        <v>97</v>
      </c>
      <c r="M28" s="6" t="s">
        <v>202</v>
      </c>
      <c r="N28" s="6" t="s">
        <v>205</v>
      </c>
      <c r="O28" s="8">
        <v>0</v>
      </c>
      <c r="P28" s="6"/>
      <c r="Q28" s="6" t="s">
        <v>139</v>
      </c>
      <c r="R28" s="7">
        <v>45541</v>
      </c>
      <c r="S28" s="7">
        <v>45603</v>
      </c>
      <c r="T28" s="7"/>
      <c r="U28" s="7">
        <v>45621</v>
      </c>
      <c r="V28" s="63">
        <v>156</v>
      </c>
      <c r="W28" s="63" t="s">
        <v>151</v>
      </c>
      <c r="X28" s="8">
        <v>16537052</v>
      </c>
      <c r="Y28" s="8">
        <v>16537052</v>
      </c>
      <c r="Z28" s="8">
        <v>0</v>
      </c>
      <c r="AA28" s="8">
        <v>16537052</v>
      </c>
      <c r="AB28" s="6" t="s">
        <v>196</v>
      </c>
      <c r="AC28" s="6"/>
      <c r="AD28" s="8">
        <v>16537052</v>
      </c>
      <c r="AE28" s="6" t="s">
        <v>115</v>
      </c>
      <c r="AF28" s="6" t="s">
        <v>197</v>
      </c>
      <c r="AG28" s="6" t="s">
        <v>153</v>
      </c>
      <c r="AH28" s="6" t="s">
        <v>145</v>
      </c>
      <c r="AI28" s="6" t="s">
        <v>146</v>
      </c>
      <c r="AJ28" s="6"/>
      <c r="AK28" s="6">
        <v>0</v>
      </c>
      <c r="AL28" s="8">
        <v>16537052</v>
      </c>
      <c r="AM28" s="6">
        <v>0</v>
      </c>
      <c r="AN28" s="6">
        <v>0</v>
      </c>
      <c r="AO28" s="6">
        <v>0</v>
      </c>
      <c r="AP28" s="6">
        <v>0</v>
      </c>
      <c r="AQ28" s="6">
        <v>0</v>
      </c>
      <c r="AR28" s="6">
        <v>0</v>
      </c>
      <c r="AS28" s="6">
        <v>0</v>
      </c>
      <c r="AT28" s="6">
        <v>0</v>
      </c>
      <c r="AU28" s="6">
        <v>0</v>
      </c>
      <c r="AV28" s="6"/>
      <c r="AW28" s="7"/>
      <c r="AX28" s="6"/>
      <c r="AY28" s="6">
        <v>0</v>
      </c>
    </row>
  </sheetData>
  <protectedRanges>
    <protectedRange algorithmName="SHA-512" hashValue="9+ah9tJAD1d4FIK7boMSAp9ZhkqWOsKcliwsS35JSOsk0Aea+c/2yFVjBeVDsv7trYxT+iUP9dPVCIbjcjaMoQ==" saltValue="Z7GArlXd1BdcXotzmJqK/w==" spinCount="100000" sqref="A3:B28" name="Rango1_3_4"/>
  </protectedRanges>
  <autoFilter ref="A2:BB28" xr:uid="{E0D26775-F3E9-4632-9E87-0A4F70A6F308}"/>
  <conditionalFormatting sqref="E1">
    <cfRule type="duplicateValues" dxfId="7" priority="9"/>
  </conditionalFormatting>
  <conditionalFormatting sqref="E1">
    <cfRule type="duplicateValues" dxfId="6" priority="7"/>
    <cfRule type="duplicateValues" dxfId="5" priority="8"/>
  </conditionalFormatting>
  <conditionalFormatting sqref="E2">
    <cfRule type="duplicateValues" dxfId="4" priority="3"/>
    <cfRule type="duplicateValues" dxfId="3" priority="4"/>
  </conditionalFormatting>
  <conditionalFormatting sqref="E2">
    <cfRule type="duplicateValues" dxfId="2" priority="6"/>
  </conditionalFormatting>
  <conditionalFormatting sqref="E3:E28">
    <cfRule type="duplicateValues" dxfId="1" priority="1"/>
    <cfRule type="duplicateValues" dxfId="0" priority="2"/>
  </conditionalFormatting>
  <dataValidations count="1">
    <dataValidation type="whole" operator="greaterThan" allowBlank="1" showInputMessage="1" showErrorMessage="1" errorTitle="DATO ERRADO" error="El valor debe ser diferente de cero" sqref="I3:J28 AK6:AK7 AK3:AK4 AL6:AL28" xr:uid="{9AAEEF09-5AE6-42A5-BCCC-460F0B1E42AF}">
      <formula1>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79FA9-C6CF-4BFF-82AA-F1D6E5F28027}">
  <dimension ref="B1:J42"/>
  <sheetViews>
    <sheetView showGridLines="0" tabSelected="1" zoomScaleNormal="100" workbookViewId="0">
      <selection activeCell="E22" sqref="E22"/>
    </sheetView>
  </sheetViews>
  <sheetFormatPr baseColWidth="10" defaultColWidth="10.90625" defaultRowHeight="12.5" x14ac:dyDescent="0.25"/>
  <cols>
    <col min="1" max="1" width="1" style="82" customWidth="1"/>
    <col min="2" max="2" width="10.90625" style="82"/>
    <col min="3" max="3" width="17.54296875" style="82" customWidth="1"/>
    <col min="4" max="4" width="11.54296875" style="82" customWidth="1"/>
    <col min="5" max="8" width="10.90625" style="82"/>
    <col min="9" max="9" width="22.54296875" style="82" customWidth="1"/>
    <col min="10" max="10" width="14" style="82" customWidth="1"/>
    <col min="11" max="11" width="1.81640625" style="82" customWidth="1"/>
    <col min="12" max="16384" width="10.90625" style="82"/>
  </cols>
  <sheetData>
    <row r="1" spans="2:10" ht="6" customHeight="1" thickBot="1" x14ac:dyDescent="0.3"/>
    <row r="2" spans="2:10" ht="19.5" customHeight="1" x14ac:dyDescent="0.25">
      <c r="B2" s="80"/>
      <c r="C2" s="76"/>
      <c r="D2" s="81" t="s">
        <v>210</v>
      </c>
      <c r="E2" s="66"/>
      <c r="F2" s="66"/>
      <c r="G2" s="66"/>
      <c r="H2" s="66"/>
      <c r="I2" s="74"/>
      <c r="J2" s="73" t="s">
        <v>13</v>
      </c>
    </row>
    <row r="3" spans="2:10" ht="15.75" customHeight="1" thickBot="1" x14ac:dyDescent="0.3">
      <c r="B3" s="75"/>
      <c r="C3" s="104"/>
      <c r="D3" s="100"/>
      <c r="E3" s="96"/>
      <c r="F3" s="96"/>
      <c r="G3" s="96"/>
      <c r="H3" s="96"/>
      <c r="I3" s="92"/>
      <c r="J3" s="88"/>
    </row>
    <row r="4" spans="2:10" ht="13" x14ac:dyDescent="0.25">
      <c r="B4" s="75"/>
      <c r="C4" s="104"/>
      <c r="D4" s="84"/>
      <c r="E4" s="71"/>
      <c r="F4" s="71"/>
      <c r="G4" s="71"/>
      <c r="H4" s="71"/>
      <c r="I4" s="68"/>
      <c r="J4" s="78"/>
    </row>
    <row r="5" spans="2:10" ht="13" x14ac:dyDescent="0.25">
      <c r="B5" s="75"/>
      <c r="C5" s="104"/>
      <c r="D5" s="79" t="s">
        <v>211</v>
      </c>
      <c r="E5" s="77"/>
      <c r="F5" s="77"/>
      <c r="G5" s="77"/>
      <c r="H5" s="77"/>
      <c r="I5" s="72"/>
      <c r="J5" s="72" t="s">
        <v>212</v>
      </c>
    </row>
    <row r="6" spans="2:10" ht="13.5" thickBot="1" x14ac:dyDescent="0.3">
      <c r="B6" s="106"/>
      <c r="C6" s="103"/>
      <c r="D6" s="99"/>
      <c r="E6" s="95"/>
      <c r="F6" s="95"/>
      <c r="G6" s="95"/>
      <c r="H6" s="95"/>
      <c r="I6" s="91"/>
      <c r="J6" s="87"/>
    </row>
    <row r="7" spans="2:10" x14ac:dyDescent="0.25">
      <c r="B7" s="105"/>
      <c r="J7" s="102"/>
    </row>
    <row r="8" spans="2:10" x14ac:dyDescent="0.25">
      <c r="B8" s="105"/>
      <c r="J8" s="102"/>
    </row>
    <row r="9" spans="2:10" x14ac:dyDescent="0.25">
      <c r="B9" s="105"/>
      <c r="C9" s="82" t="str">
        <f ca="1">+CONCATENATE("Santiago de Cali, ",TEXT(TODAY(),"MMMM DD YYYY"))</f>
        <v>Santiago de Cali, mayo 14 2025</v>
      </c>
      <c r="J9" s="102"/>
    </row>
    <row r="10" spans="2:10" ht="13" x14ac:dyDescent="0.3">
      <c r="B10" s="105"/>
      <c r="C10" s="98"/>
      <c r="E10" s="94"/>
      <c r="H10" s="90"/>
      <c r="J10" s="102"/>
    </row>
    <row r="11" spans="2:10" x14ac:dyDescent="0.25">
      <c r="B11" s="105"/>
      <c r="J11" s="102"/>
    </row>
    <row r="12" spans="2:10" ht="13" x14ac:dyDescent="0.3">
      <c r="B12" s="105"/>
      <c r="C12" s="98" t="s">
        <v>242</v>
      </c>
      <c r="J12" s="102"/>
    </row>
    <row r="13" spans="2:10" ht="13" x14ac:dyDescent="0.3">
      <c r="B13" s="105"/>
      <c r="C13" s="98" t="s">
        <v>243</v>
      </c>
      <c r="J13" s="102"/>
    </row>
    <row r="14" spans="2:10" x14ac:dyDescent="0.25">
      <c r="B14" s="105"/>
      <c r="J14" s="102"/>
    </row>
    <row r="15" spans="2:10" x14ac:dyDescent="0.25">
      <c r="B15" s="105"/>
      <c r="C15" s="82" t="s">
        <v>240</v>
      </c>
      <c r="J15" s="102"/>
    </row>
    <row r="16" spans="2:10" x14ac:dyDescent="0.25">
      <c r="B16" s="105"/>
      <c r="C16" s="86"/>
      <c r="J16" s="102"/>
    </row>
    <row r="17" spans="2:10" ht="13" x14ac:dyDescent="0.25">
      <c r="B17" s="105"/>
      <c r="C17" s="82" t="s">
        <v>241</v>
      </c>
      <c r="D17" s="94"/>
      <c r="H17" s="101" t="s">
        <v>213</v>
      </c>
      <c r="I17" s="97" t="s">
        <v>214</v>
      </c>
      <c r="J17" s="102"/>
    </row>
    <row r="18" spans="2:10" ht="13" x14ac:dyDescent="0.3">
      <c r="B18" s="105"/>
      <c r="C18" s="98" t="s">
        <v>215</v>
      </c>
      <c r="D18" s="98"/>
      <c r="E18" s="98"/>
      <c r="F18" s="98"/>
      <c r="H18" s="93">
        <v>26</v>
      </c>
      <c r="I18" s="89">
        <v>95116060</v>
      </c>
      <c r="J18" s="102"/>
    </row>
    <row r="19" spans="2:10" x14ac:dyDescent="0.25">
      <c r="B19" s="105"/>
      <c r="C19" s="82" t="s">
        <v>216</v>
      </c>
      <c r="H19" s="85">
        <v>2</v>
      </c>
      <c r="I19" s="107">
        <v>4715734</v>
      </c>
      <c r="J19" s="102"/>
    </row>
    <row r="20" spans="2:10" x14ac:dyDescent="0.25">
      <c r="B20" s="105"/>
      <c r="C20" s="82" t="s">
        <v>217</v>
      </c>
      <c r="H20" s="85">
        <v>23</v>
      </c>
      <c r="I20" s="107">
        <v>89604076</v>
      </c>
      <c r="J20" s="102"/>
    </row>
    <row r="21" spans="2:10" x14ac:dyDescent="0.25">
      <c r="B21" s="105"/>
      <c r="C21" s="82" t="s">
        <v>218</v>
      </c>
      <c r="H21" s="85">
        <v>0</v>
      </c>
      <c r="I21" s="107">
        <v>0</v>
      </c>
      <c r="J21" s="102"/>
    </row>
    <row r="22" spans="2:10" x14ac:dyDescent="0.25">
      <c r="B22" s="105"/>
      <c r="C22" s="82" t="s">
        <v>219</v>
      </c>
      <c r="H22" s="85">
        <v>0</v>
      </c>
      <c r="I22" s="107">
        <v>0</v>
      </c>
      <c r="J22" s="102"/>
    </row>
    <row r="23" spans="2:10" x14ac:dyDescent="0.25">
      <c r="B23" s="105"/>
      <c r="C23" s="82" t="s">
        <v>220</v>
      </c>
      <c r="H23" s="85">
        <v>0</v>
      </c>
      <c r="I23" s="107">
        <v>0</v>
      </c>
      <c r="J23" s="102"/>
    </row>
    <row r="24" spans="2:10" ht="13" thickBot="1" x14ac:dyDescent="0.3">
      <c r="B24" s="105"/>
      <c r="C24" s="82" t="s">
        <v>221</v>
      </c>
      <c r="H24" s="108">
        <v>1</v>
      </c>
      <c r="I24" s="109">
        <v>796250</v>
      </c>
      <c r="J24" s="102"/>
    </row>
    <row r="25" spans="2:10" ht="13" x14ac:dyDescent="0.3">
      <c r="B25" s="105"/>
      <c r="C25" s="98" t="s">
        <v>222</v>
      </c>
      <c r="D25" s="98"/>
      <c r="E25" s="98"/>
      <c r="F25" s="98"/>
      <c r="H25" s="93">
        <f>H19+H20+H21+H22+H24+H23</f>
        <v>26</v>
      </c>
      <c r="I25" s="89">
        <f>I19+I20+I21+I22+I24+I23</f>
        <v>95116060</v>
      </c>
      <c r="J25" s="102"/>
    </row>
    <row r="26" spans="2:10" x14ac:dyDescent="0.25">
      <c r="B26" s="105"/>
      <c r="C26" s="82" t="s">
        <v>223</v>
      </c>
      <c r="H26" s="85">
        <v>0</v>
      </c>
      <c r="I26" s="107">
        <v>0</v>
      </c>
      <c r="J26" s="102"/>
    </row>
    <row r="27" spans="2:10" ht="13" thickBot="1" x14ac:dyDescent="0.3">
      <c r="B27" s="105"/>
      <c r="C27" s="82" t="s">
        <v>130</v>
      </c>
      <c r="H27" s="108">
        <v>0</v>
      </c>
      <c r="I27" s="109">
        <v>0</v>
      </c>
      <c r="J27" s="102"/>
    </row>
    <row r="28" spans="2:10" ht="13" x14ac:dyDescent="0.3">
      <c r="B28" s="105"/>
      <c r="C28" s="98" t="s">
        <v>224</v>
      </c>
      <c r="D28" s="98"/>
      <c r="E28" s="98"/>
      <c r="F28" s="98"/>
      <c r="H28" s="93">
        <f>H26+H27</f>
        <v>0</v>
      </c>
      <c r="I28" s="89">
        <f>I26+I27</f>
        <v>0</v>
      </c>
      <c r="J28" s="102"/>
    </row>
    <row r="29" spans="2:10" ht="13.5" thickBot="1" x14ac:dyDescent="0.35">
      <c r="B29" s="105"/>
      <c r="C29" s="82" t="s">
        <v>225</v>
      </c>
      <c r="D29" s="98"/>
      <c r="E29" s="98"/>
      <c r="F29" s="98"/>
      <c r="H29" s="108">
        <v>0</v>
      </c>
      <c r="I29" s="109">
        <v>0</v>
      </c>
      <c r="J29" s="102"/>
    </row>
    <row r="30" spans="2:10" ht="13" x14ac:dyDescent="0.3">
      <c r="B30" s="105"/>
      <c r="C30" s="98" t="s">
        <v>226</v>
      </c>
      <c r="D30" s="98"/>
      <c r="E30" s="98"/>
      <c r="F30" s="98"/>
      <c r="H30" s="85">
        <f>H29</f>
        <v>0</v>
      </c>
      <c r="I30" s="107">
        <f>I29</f>
        <v>0</v>
      </c>
      <c r="J30" s="102"/>
    </row>
    <row r="31" spans="2:10" ht="13" x14ac:dyDescent="0.3">
      <c r="B31" s="105"/>
      <c r="C31" s="98"/>
      <c r="D31" s="98"/>
      <c r="E31" s="98"/>
      <c r="F31" s="98"/>
      <c r="H31" s="110"/>
      <c r="I31" s="89"/>
      <c r="J31" s="102"/>
    </row>
    <row r="32" spans="2:10" ht="13.5" thickBot="1" x14ac:dyDescent="0.35">
      <c r="B32" s="105"/>
      <c r="C32" s="98" t="s">
        <v>227</v>
      </c>
      <c r="D32" s="98"/>
      <c r="H32" s="111">
        <f>H25+H28+H30</f>
        <v>26</v>
      </c>
      <c r="I32" s="112">
        <f>I25+I28+I30</f>
        <v>95116060</v>
      </c>
      <c r="J32" s="102"/>
    </row>
    <row r="33" spans="2:10" ht="13.5" thickTop="1" x14ac:dyDescent="0.3">
      <c r="B33" s="105"/>
      <c r="C33" s="98"/>
      <c r="D33" s="98"/>
      <c r="H33" s="113">
        <f>+H18-H32</f>
        <v>0</v>
      </c>
      <c r="I33" s="107">
        <f>+I18-I32</f>
        <v>0</v>
      </c>
      <c r="J33" s="102"/>
    </row>
    <row r="34" spans="2:10" x14ac:dyDescent="0.25">
      <c r="B34" s="105"/>
      <c r="G34" s="113"/>
      <c r="H34" s="113"/>
      <c r="I34" s="113"/>
      <c r="J34" s="102"/>
    </row>
    <row r="35" spans="2:10" x14ac:dyDescent="0.25">
      <c r="B35" s="105"/>
      <c r="G35" s="113"/>
      <c r="H35" s="113"/>
      <c r="I35" s="113"/>
      <c r="J35" s="102"/>
    </row>
    <row r="36" spans="2:10" ht="13" x14ac:dyDescent="0.3">
      <c r="B36" s="105"/>
      <c r="C36" s="98"/>
      <c r="G36" s="113"/>
      <c r="H36" s="113"/>
      <c r="I36" s="113"/>
      <c r="J36" s="102"/>
    </row>
    <row r="37" spans="2:10" ht="13.5" thickBot="1" x14ac:dyDescent="0.35">
      <c r="B37" s="105"/>
      <c r="C37" s="114" t="s">
        <v>228</v>
      </c>
      <c r="D37" s="115"/>
      <c r="H37" s="114" t="s">
        <v>229</v>
      </c>
      <c r="I37" s="115"/>
      <c r="J37" s="102"/>
    </row>
    <row r="38" spans="2:10" ht="13" x14ac:dyDescent="0.3">
      <c r="B38" s="105"/>
      <c r="C38" s="98" t="s">
        <v>230</v>
      </c>
      <c r="D38" s="113"/>
      <c r="H38" s="116" t="s">
        <v>231</v>
      </c>
      <c r="I38" s="113"/>
      <c r="J38" s="102"/>
    </row>
    <row r="39" spans="2:10" ht="13" x14ac:dyDescent="0.3">
      <c r="B39" s="105"/>
      <c r="C39" s="98" t="s">
        <v>138</v>
      </c>
      <c r="H39" s="98" t="s">
        <v>232</v>
      </c>
      <c r="I39" s="113"/>
      <c r="J39" s="102"/>
    </row>
    <row r="40" spans="2:10" x14ac:dyDescent="0.25">
      <c r="B40" s="105"/>
      <c r="G40" s="113"/>
      <c r="H40" s="113"/>
      <c r="I40" s="113"/>
      <c r="J40" s="102"/>
    </row>
    <row r="41" spans="2:10" ht="12.75" customHeight="1" x14ac:dyDescent="0.25">
      <c r="B41" s="105"/>
      <c r="C41" s="117" t="s">
        <v>233</v>
      </c>
      <c r="D41" s="117"/>
      <c r="E41" s="117"/>
      <c r="F41" s="117"/>
      <c r="G41" s="117"/>
      <c r="H41" s="117"/>
      <c r="I41" s="117"/>
      <c r="J41" s="102"/>
    </row>
    <row r="42" spans="2:10" ht="18.75" customHeight="1" thickBot="1" x14ac:dyDescent="0.3">
      <c r="B42" s="118"/>
      <c r="C42" s="119"/>
      <c r="D42" s="119"/>
      <c r="E42" s="119"/>
      <c r="F42" s="119"/>
      <c r="G42" s="119"/>
      <c r="H42" s="119"/>
      <c r="I42" s="119"/>
      <c r="J42" s="120"/>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5893-046A-4004-9987-C0434BA74190}">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82" customWidth="1"/>
    <col min="2" max="2" width="11.453125" style="82"/>
    <col min="3" max="3" width="12.81640625" style="82" customWidth="1"/>
    <col min="4" max="4" width="22" style="82" customWidth="1"/>
    <col min="5" max="8" width="11.453125" style="82"/>
    <col min="9" max="9" width="24.81640625" style="82" customWidth="1"/>
    <col min="10" max="10" width="12.54296875" style="82" customWidth="1"/>
    <col min="11" max="11" width="1.81640625" style="82" customWidth="1"/>
    <col min="12" max="16384" width="11.453125" style="82"/>
  </cols>
  <sheetData>
    <row r="1" spans="2:10" ht="18" customHeight="1" thickBot="1" x14ac:dyDescent="0.3"/>
    <row r="2" spans="2:10" ht="19.5" customHeight="1" x14ac:dyDescent="0.25">
      <c r="B2" s="80"/>
      <c r="C2" s="76"/>
      <c r="D2" s="81" t="s">
        <v>234</v>
      </c>
      <c r="E2" s="66"/>
      <c r="F2" s="66"/>
      <c r="G2" s="66"/>
      <c r="H2" s="66"/>
      <c r="I2" s="74"/>
      <c r="J2" s="73" t="s">
        <v>13</v>
      </c>
    </row>
    <row r="3" spans="2:10" ht="15.75" customHeight="1" thickBot="1" x14ac:dyDescent="0.3">
      <c r="B3" s="75"/>
      <c r="C3" s="104"/>
      <c r="D3" s="100"/>
      <c r="E3" s="96"/>
      <c r="F3" s="96"/>
      <c r="G3" s="96"/>
      <c r="H3" s="96"/>
      <c r="I3" s="92"/>
      <c r="J3" s="88"/>
    </row>
    <row r="4" spans="2:10" ht="13" x14ac:dyDescent="0.25">
      <c r="B4" s="75"/>
      <c r="C4" s="104"/>
      <c r="E4" s="71"/>
      <c r="F4" s="71"/>
      <c r="G4" s="71"/>
      <c r="H4" s="71"/>
      <c r="I4" s="68"/>
      <c r="J4" s="78"/>
    </row>
    <row r="5" spans="2:10" ht="13" x14ac:dyDescent="0.25">
      <c r="B5" s="75"/>
      <c r="C5" s="104"/>
      <c r="D5" s="121" t="s">
        <v>235</v>
      </c>
      <c r="E5" s="122"/>
      <c r="F5" s="122"/>
      <c r="G5" s="122"/>
      <c r="H5" s="122"/>
      <c r="I5" s="123"/>
      <c r="J5" s="72" t="s">
        <v>14</v>
      </c>
    </row>
    <row r="6" spans="2:10" ht="13.5" thickBot="1" x14ac:dyDescent="0.3">
      <c r="B6" s="106"/>
      <c r="C6" s="103"/>
      <c r="D6" s="99"/>
      <c r="E6" s="95"/>
      <c r="F6" s="95"/>
      <c r="G6" s="95"/>
      <c r="H6" s="95"/>
      <c r="I6" s="91"/>
      <c r="J6" s="87"/>
    </row>
    <row r="7" spans="2:10" x14ac:dyDescent="0.25">
      <c r="B7" s="105"/>
      <c r="J7" s="102"/>
    </row>
    <row r="8" spans="2:10" x14ac:dyDescent="0.25">
      <c r="B8" s="105"/>
      <c r="J8" s="102"/>
    </row>
    <row r="9" spans="2:10" x14ac:dyDescent="0.25">
      <c r="B9" s="105"/>
      <c r="C9" s="82" t="str">
        <f ca="1">+'FOR-CSA-018'!C9</f>
        <v>Santiago de Cali, mayo 14 2025</v>
      </c>
      <c r="D9" s="90"/>
      <c r="E9" s="94"/>
      <c r="J9" s="102"/>
    </row>
    <row r="10" spans="2:10" ht="13" x14ac:dyDescent="0.3">
      <c r="B10" s="105"/>
      <c r="C10" s="98"/>
      <c r="J10" s="102"/>
    </row>
    <row r="11" spans="2:10" ht="13" x14ac:dyDescent="0.3">
      <c r="B11" s="105"/>
      <c r="C11" s="98" t="str">
        <f>+'FOR-CSA-018'!C12</f>
        <v>Señores : UNIDAD MEDICA DE TRAUMA DEL VALLE S.A.S</v>
      </c>
      <c r="J11" s="102"/>
    </row>
    <row r="12" spans="2:10" ht="13" x14ac:dyDescent="0.3">
      <c r="B12" s="105"/>
      <c r="C12" s="98" t="str">
        <f>+'FOR-CSA-018'!C13</f>
        <v>NIT: 901149757</v>
      </c>
      <c r="J12" s="102"/>
    </row>
    <row r="13" spans="2:10" x14ac:dyDescent="0.25">
      <c r="B13" s="105"/>
      <c r="J13" s="102"/>
    </row>
    <row r="14" spans="2:10" x14ac:dyDescent="0.25">
      <c r="B14" s="105"/>
      <c r="C14" s="82" t="s">
        <v>236</v>
      </c>
      <c r="J14" s="102"/>
    </row>
    <row r="15" spans="2:10" x14ac:dyDescent="0.25">
      <c r="B15" s="105"/>
      <c r="C15" s="86"/>
      <c r="J15" s="102"/>
    </row>
    <row r="16" spans="2:10" ht="13" x14ac:dyDescent="0.3">
      <c r="B16" s="105"/>
      <c r="C16" s="124"/>
      <c r="D16" s="94"/>
      <c r="H16" s="125" t="s">
        <v>213</v>
      </c>
      <c r="I16" s="125" t="s">
        <v>214</v>
      </c>
      <c r="J16" s="102"/>
    </row>
    <row r="17" spans="2:10" ht="13" x14ac:dyDescent="0.3">
      <c r="B17" s="105"/>
      <c r="C17" s="98" t="str">
        <f>+'FOR-CSA-018'!C17</f>
        <v>Con Corte al dia: 30/04/2025</v>
      </c>
      <c r="D17" s="98"/>
      <c r="E17" s="98"/>
      <c r="F17" s="98"/>
      <c r="H17" s="126">
        <f>+SUM(H18:H23)</f>
        <v>26</v>
      </c>
      <c r="I17" s="127">
        <f>+SUM(I18:I23)</f>
        <v>95116060</v>
      </c>
      <c r="J17" s="102"/>
    </row>
    <row r="18" spans="2:10" x14ac:dyDescent="0.25">
      <c r="B18" s="105"/>
      <c r="C18" s="82" t="s">
        <v>216</v>
      </c>
      <c r="H18" s="128">
        <f>+'FOR-CSA-018'!H19</f>
        <v>2</v>
      </c>
      <c r="I18" s="129">
        <f>+'FOR-CSA-018'!I19</f>
        <v>4715734</v>
      </c>
      <c r="J18" s="102"/>
    </row>
    <row r="19" spans="2:10" x14ac:dyDescent="0.25">
      <c r="B19" s="105"/>
      <c r="C19" s="82" t="s">
        <v>217</v>
      </c>
      <c r="H19" s="128">
        <f>+'FOR-CSA-018'!H20</f>
        <v>23</v>
      </c>
      <c r="I19" s="129">
        <f>+'FOR-CSA-018'!I20</f>
        <v>89604076</v>
      </c>
      <c r="J19" s="102"/>
    </row>
    <row r="20" spans="2:10" x14ac:dyDescent="0.25">
      <c r="B20" s="105"/>
      <c r="C20" s="82" t="s">
        <v>218</v>
      </c>
      <c r="H20" s="128">
        <f>+'FOR-CSA-018'!H21</f>
        <v>0</v>
      </c>
      <c r="I20" s="129">
        <f>+'FOR-CSA-018'!I21</f>
        <v>0</v>
      </c>
      <c r="J20" s="102"/>
    </row>
    <row r="21" spans="2:10" x14ac:dyDescent="0.25">
      <c r="B21" s="105"/>
      <c r="C21" s="82" t="s">
        <v>219</v>
      </c>
      <c r="H21" s="128">
        <f>+'FOR-CSA-018'!H22</f>
        <v>0</v>
      </c>
      <c r="I21" s="129">
        <f>+'FOR-CSA-018'!I22</f>
        <v>0</v>
      </c>
      <c r="J21" s="102"/>
    </row>
    <row r="22" spans="2:10" x14ac:dyDescent="0.25">
      <c r="B22" s="105"/>
      <c r="C22" s="82" t="s">
        <v>220</v>
      </c>
      <c r="H22" s="128">
        <f>+'FOR-CSA-018'!H23</f>
        <v>0</v>
      </c>
      <c r="I22" s="129">
        <f>+'FOR-CSA-018'!I23</f>
        <v>0</v>
      </c>
      <c r="J22" s="102"/>
    </row>
    <row r="23" spans="2:10" x14ac:dyDescent="0.25">
      <c r="B23" s="105"/>
      <c r="C23" s="82" t="s">
        <v>237</v>
      </c>
      <c r="H23" s="128">
        <f>+'FOR-CSA-018'!H24</f>
        <v>1</v>
      </c>
      <c r="I23" s="129">
        <f>+'FOR-CSA-018'!I24</f>
        <v>796250</v>
      </c>
      <c r="J23" s="102"/>
    </row>
    <row r="24" spans="2:10" ht="13" x14ac:dyDescent="0.3">
      <c r="B24" s="105"/>
      <c r="C24" s="98" t="s">
        <v>238</v>
      </c>
      <c r="D24" s="98"/>
      <c r="E24" s="98"/>
      <c r="F24" s="98"/>
      <c r="H24" s="126">
        <f>SUM(H18:H23)</f>
        <v>26</v>
      </c>
      <c r="I24" s="127">
        <f>+SUBTOTAL(9,I18:I23)</f>
        <v>95116060</v>
      </c>
      <c r="J24" s="102"/>
    </row>
    <row r="25" spans="2:10" ht="13.5" thickBot="1" x14ac:dyDescent="0.35">
      <c r="B25" s="105"/>
      <c r="C25" s="98"/>
      <c r="D25" s="98"/>
      <c r="H25" s="130"/>
      <c r="I25" s="131"/>
      <c r="J25" s="102"/>
    </row>
    <row r="26" spans="2:10" ht="13.5" thickTop="1" x14ac:dyDescent="0.3">
      <c r="B26" s="105"/>
      <c r="C26" s="98"/>
      <c r="D26" s="98"/>
      <c r="H26" s="113"/>
      <c r="I26" s="107"/>
      <c r="J26" s="102"/>
    </row>
    <row r="27" spans="2:10" ht="13" x14ac:dyDescent="0.3">
      <c r="B27" s="105"/>
      <c r="C27" s="98"/>
      <c r="D27" s="98"/>
      <c r="H27" s="113"/>
      <c r="I27" s="107"/>
      <c r="J27" s="102"/>
    </row>
    <row r="28" spans="2:10" ht="13" x14ac:dyDescent="0.3">
      <c r="B28" s="105"/>
      <c r="C28" s="98"/>
      <c r="D28" s="98"/>
      <c r="H28" s="113"/>
      <c r="I28" s="107"/>
      <c r="J28" s="102"/>
    </row>
    <row r="29" spans="2:10" x14ac:dyDescent="0.25">
      <c r="B29" s="105"/>
      <c r="G29" s="113"/>
      <c r="H29" s="113"/>
      <c r="I29" s="113"/>
      <c r="J29" s="102"/>
    </row>
    <row r="30" spans="2:10" ht="13.5" thickBot="1" x14ac:dyDescent="0.35">
      <c r="B30" s="105"/>
      <c r="C30" s="114" t="str">
        <f>+'FOR-CSA-018'!C37</f>
        <v>Nombre</v>
      </c>
      <c r="D30" s="114"/>
      <c r="G30" s="114" t="str">
        <f>+'FOR-CSA-018'!H37</f>
        <v>Lizeth Ome G.</v>
      </c>
      <c r="H30" s="115"/>
      <c r="I30" s="113"/>
      <c r="J30" s="102"/>
    </row>
    <row r="31" spans="2:10" ht="13" x14ac:dyDescent="0.3">
      <c r="B31" s="105"/>
      <c r="C31" s="116" t="str">
        <f>+'FOR-CSA-018'!C38</f>
        <v>Cargo</v>
      </c>
      <c r="D31" s="116"/>
      <c r="G31" s="116" t="str">
        <f>+'FOR-CSA-018'!H38</f>
        <v>Cartera - Cuentas Salud</v>
      </c>
      <c r="H31" s="113"/>
      <c r="I31" s="113"/>
      <c r="J31" s="102"/>
    </row>
    <row r="32" spans="2:10" ht="13" x14ac:dyDescent="0.3">
      <c r="B32" s="105"/>
      <c r="C32" s="116" t="str">
        <f>+'FOR-CSA-018'!C39</f>
        <v>UNIDAD MEDICA DE TRAUMA DEL VALLE S.A.S</v>
      </c>
      <c r="D32" s="116"/>
      <c r="G32" s="116" t="str">
        <f>+'FOR-CSA-018'!H39</f>
        <v>EPS Comfenalco Valle.</v>
      </c>
      <c r="H32" s="113"/>
      <c r="I32" s="113"/>
      <c r="J32" s="102"/>
    </row>
    <row r="33" spans="2:10" ht="13" x14ac:dyDescent="0.3">
      <c r="B33" s="105"/>
      <c r="C33" s="116"/>
      <c r="D33" s="116"/>
      <c r="G33" s="116"/>
      <c r="H33" s="113"/>
      <c r="I33" s="113"/>
      <c r="J33" s="102"/>
    </row>
    <row r="34" spans="2:10" ht="13" x14ac:dyDescent="0.3">
      <c r="B34" s="105"/>
      <c r="C34" s="116"/>
      <c r="D34" s="116"/>
      <c r="G34" s="116"/>
      <c r="H34" s="113"/>
      <c r="I34" s="113"/>
      <c r="J34" s="102"/>
    </row>
    <row r="35" spans="2:10" ht="14" x14ac:dyDescent="0.25">
      <c r="B35" s="105"/>
      <c r="C35" s="132" t="s">
        <v>239</v>
      </c>
      <c r="D35" s="132"/>
      <c r="E35" s="132"/>
      <c r="F35" s="132"/>
      <c r="G35" s="132"/>
      <c r="H35" s="132"/>
      <c r="I35" s="132"/>
      <c r="J35" s="102"/>
    </row>
    <row r="36" spans="2:10" ht="13" x14ac:dyDescent="0.3">
      <c r="B36" s="105"/>
      <c r="C36" s="116"/>
      <c r="D36" s="116"/>
      <c r="G36" s="116"/>
      <c r="H36" s="113"/>
      <c r="I36" s="113"/>
      <c r="J36" s="102"/>
    </row>
    <row r="37" spans="2:10" ht="18.75" customHeight="1" thickBot="1" x14ac:dyDescent="0.3">
      <c r="B37" s="118"/>
      <c r="C37" s="119"/>
      <c r="D37" s="119"/>
      <c r="E37" s="119"/>
      <c r="F37" s="119"/>
      <c r="G37" s="115"/>
      <c r="H37" s="115"/>
      <c r="I37" s="115"/>
      <c r="J37" s="120"/>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INFO IPS. </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cp:lastPrinted>2025-05-06T20:08:03Z</cp:lastPrinted>
  <dcterms:created xsi:type="dcterms:W3CDTF">2022-06-01T14:39:12Z</dcterms:created>
  <dcterms:modified xsi:type="dcterms:W3CDTF">2025-05-15T03:57:22Z</dcterms:modified>
</cp:coreProperties>
</file>