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900954138 VIAJAR POR COLOMBIA\"/>
    </mc:Choice>
  </mc:AlternateContent>
  <xr:revisionPtr revIDLastSave="0" documentId="13_ncr:1_{926E594D-1C27-4C55-8971-5BA8B137670B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5" r:id="rId3"/>
    <sheet name="CIRCULAR 030" sheetId="6" r:id="rId4"/>
  </sheets>
  <externalReferences>
    <externalReference r:id="rId5"/>
    <externalReference r:id="rId6"/>
  </externalReferences>
  <definedNames>
    <definedName name="_xlnm._FilterDatabase" localSheetId="1" hidden="1">'ESTADO CADA FACT'!$A$2:$AV$32</definedName>
    <definedName name="_xlnm._FilterDatabase" localSheetId="0" hidden="1">'INFO IPS'!$A$3:$Q$3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1" l="1"/>
  <c r="K1" i="2"/>
  <c r="C11" i="6"/>
  <c r="C12" i="6"/>
  <c r="G32" i="6"/>
  <c r="C32" i="6"/>
  <c r="G31" i="6"/>
  <c r="C31" i="6"/>
  <c r="G30" i="6"/>
  <c r="C30" i="6"/>
  <c r="I23" i="6"/>
  <c r="H23" i="6"/>
  <c r="I22" i="6"/>
  <c r="H22" i="6"/>
  <c r="I21" i="6"/>
  <c r="H21" i="6"/>
  <c r="I20" i="6"/>
  <c r="H20" i="6"/>
  <c r="I19" i="6"/>
  <c r="H19" i="6"/>
  <c r="I18" i="6"/>
  <c r="I17" i="6" s="1"/>
  <c r="H18" i="6"/>
  <c r="H17" i="6" s="1"/>
  <c r="C17" i="6"/>
  <c r="I30" i="5"/>
  <c r="H30" i="5"/>
  <c r="I28" i="5"/>
  <c r="H28" i="5"/>
  <c r="I25" i="5"/>
  <c r="I32" i="5" s="1"/>
  <c r="I33" i="5" s="1"/>
  <c r="H25" i="5"/>
  <c r="H32" i="5" s="1"/>
  <c r="H33" i="5" s="1"/>
  <c r="C9" i="5"/>
  <c r="C9" i="6" s="1"/>
  <c r="H24" i="6" l="1"/>
  <c r="I24" i="6"/>
  <c r="J1" i="2" l="1"/>
  <c r="P2" i="2" l="1"/>
  <c r="AQ1" i="2"/>
  <c r="AP1" i="2"/>
  <c r="AO1" i="2"/>
  <c r="AN1" i="2"/>
  <c r="AM1" i="2"/>
  <c r="AL1" i="2"/>
  <c r="AK1" i="2"/>
  <c r="AJ1" i="2"/>
  <c r="AI1" i="2"/>
  <c r="AH1" i="2"/>
  <c r="AA1" i="2"/>
  <c r="Z1" i="2"/>
  <c r="Y1" i="2"/>
  <c r="X1" i="2"/>
  <c r="Q1" i="2"/>
  <c r="O1" i="2" l="1"/>
  <c r="I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  <author>tc={57132C0E-910F-4475-8706-CB6C11D2BF66}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2" shapeId="0" xr:uid="{57132C0E-910F-4475-8706-CB6C11D2BF6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H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<sst xmlns="http://schemas.openxmlformats.org/spreadsheetml/2006/main" count="748" uniqueCount="222">
  <si>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</si>
  <si>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</si>
  <si>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</si>
  <si>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</si>
  <si>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</si>
  <si>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</si>
  <si>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</si>
  <si>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</si>
  <si>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</si>
  <si>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</si>
  <si>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</si>
  <si>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</si>
  <si>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</si>
  <si>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</si>
  <si>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</si>
  <si>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</si>
  <si>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</si>
  <si>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TOTAL</t>
  </si>
  <si>
    <t>VIAJEMOS POR COLOMBIA SAS</t>
  </si>
  <si>
    <t>VIAJ</t>
  </si>
  <si>
    <t>REVALIDACION DICIEMBRE</t>
  </si>
  <si>
    <t>REVALIDACION ENERO</t>
  </si>
  <si>
    <t>POR EVENTO BAJO COTIZACIÓN</t>
  </si>
  <si>
    <t>PEREIRA</t>
  </si>
  <si>
    <t>Edad de la cartera días</t>
  </si>
  <si>
    <t>1 a 30 días</t>
  </si>
  <si>
    <t>PFM Traslado por movilidad reducida</t>
  </si>
  <si>
    <t>CNT-2022-637</t>
  </si>
  <si>
    <t>30 a 60 días</t>
  </si>
  <si>
    <t>&gt; 60 días</t>
  </si>
  <si>
    <t>Mes Servicio</t>
  </si>
  <si>
    <t>AÑO SERVICIOS</t>
  </si>
  <si>
    <t>Base</t>
  </si>
  <si>
    <t>OCTUBRE</t>
  </si>
  <si>
    <t>1. BASE COMFENALCO OCTUBRE</t>
  </si>
  <si>
    <t>NOVIEMBRE</t>
  </si>
  <si>
    <t>1. BASE COMFENALCO NOVIEMBRE</t>
  </si>
  <si>
    <t>DICIEMBRE</t>
  </si>
  <si>
    <t>12. BASE COMFENALCO DICIEMBRE</t>
  </si>
  <si>
    <t>ENERO</t>
  </si>
  <si>
    <t>1. BASE COMFENALCO ENERO</t>
  </si>
  <si>
    <t>FEBRERO</t>
  </si>
  <si>
    <t>2. BASE COMFENALCO FEBRERO</t>
  </si>
  <si>
    <t>MARZO</t>
  </si>
  <si>
    <t>3. BASE COMFENALCO MARZO</t>
  </si>
  <si>
    <t>No se ha podido facturar, debido a que se ha escalado a cuentas méidcas sin obtener respuesta del estado de la autorización "En Revalidación", y por tal motivo no registra ID Ciclo para reportar Mipres,.+</t>
  </si>
  <si>
    <t>observacion Viajemos</t>
  </si>
  <si>
    <t>ABRIL</t>
  </si>
  <si>
    <t>REVALIDACION FEBRERO</t>
  </si>
  <si>
    <t>REVALIDACION ABRIL</t>
  </si>
  <si>
    <t>FACTURA</t>
  </si>
  <si>
    <t>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</si>
  <si>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</si>
  <si>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</si>
  <si>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</si>
  <si>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</si>
  <si>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</si>
  <si>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</si>
  <si>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</si>
  <si>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</si>
  <si>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</si>
  <si>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VALOR BRUTO</t>
  </si>
  <si>
    <t>VALOR RADICAD</t>
  </si>
  <si>
    <t>NOTA CREDITO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</si>
  <si>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</si>
  <si>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</si>
  <si>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</si>
  <si>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</si>
  <si>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</si>
  <si>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</si>
  <si>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</si>
  <si>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</si>
  <si>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</si>
  <si>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</si>
  <si>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</si>
  <si>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</si>
  <si>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</si>
  <si>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</si>
  <si>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</si>
  <si>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</si>
  <si>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</si>
  <si>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</si>
  <si>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</si>
  <si>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</si>
  <si>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</si>
  <si>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</si>
  <si>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 xml:space="preserve">'VIAJ89066', </t>
  </si>
  <si>
    <t xml:space="preserve">'VIAJ89643', </t>
  </si>
  <si>
    <t xml:space="preserve">'VIAJ91294', </t>
  </si>
  <si>
    <t xml:space="preserve">'VIAJ91295', </t>
  </si>
  <si>
    <t xml:space="preserve">'VIAJ91296', </t>
  </si>
  <si>
    <t xml:space="preserve">'VIAJ91297', </t>
  </si>
  <si>
    <t xml:space="preserve">'VIAJ91299', </t>
  </si>
  <si>
    <t xml:space="preserve">'VIAJ91300', </t>
  </si>
  <si>
    <t xml:space="preserve">'VIAJ91301', </t>
  </si>
  <si>
    <t xml:space="preserve">'VIAJ92361', </t>
  </si>
  <si>
    <t xml:space="preserve">'VIAJ91302', </t>
  </si>
  <si>
    <t xml:space="preserve">'VIAJ91303', </t>
  </si>
  <si>
    <t xml:space="preserve">'VIAJ91304', </t>
  </si>
  <si>
    <t xml:space="preserve">'VIAJ91305', </t>
  </si>
  <si>
    <t xml:space="preserve">'VIAJ91306', </t>
  </si>
  <si>
    <t xml:space="preserve">'VIAJ91307', </t>
  </si>
  <si>
    <t xml:space="preserve">'VIAJ91329', </t>
  </si>
  <si>
    <t xml:space="preserve">'VIAJ91323', </t>
  </si>
  <si>
    <t xml:space="preserve">'VIAJ91324', </t>
  </si>
  <si>
    <t xml:space="preserve">'VIAJ91325', </t>
  </si>
  <si>
    <t xml:space="preserve">'VIAJ91326', </t>
  </si>
  <si>
    <t xml:space="preserve">'VIAJ91327', </t>
  </si>
  <si>
    <t xml:space="preserve">'VIAJ91328', </t>
  </si>
  <si>
    <t xml:space="preserve">'VIAJ91761', </t>
  </si>
  <si>
    <t xml:space="preserve">'VIAJ91762', </t>
  </si>
  <si>
    <t xml:space="preserve">'VIAJ92362', </t>
  </si>
  <si>
    <t xml:space="preserve">'VIAJ92363', </t>
  </si>
  <si>
    <t xml:space="preserve">'VIAJ92364', </t>
  </si>
  <si>
    <t xml:space="preserve">'VIAJ92365', </t>
  </si>
  <si>
    <t xml:space="preserve">'VIAJ92366', </t>
  </si>
  <si>
    <t>VIAJ89066</t>
  </si>
  <si>
    <t>VIAJ89643</t>
  </si>
  <si>
    <t>VIAJ91294</t>
  </si>
  <si>
    <t>VIAJ91295</t>
  </si>
  <si>
    <t>VIAJ91296</t>
  </si>
  <si>
    <t>VIAJ91297</t>
  </si>
  <si>
    <t>VIAJ91299</t>
  </si>
  <si>
    <t>VIAJ91300</t>
  </si>
  <si>
    <t>VIAJ91301</t>
  </si>
  <si>
    <t>VIAJ92361</t>
  </si>
  <si>
    <t>VIAJ91302</t>
  </si>
  <si>
    <t>VIAJ91303</t>
  </si>
  <si>
    <t>VIAJ91304</t>
  </si>
  <si>
    <t>VIAJ91305</t>
  </si>
  <si>
    <t>VIAJ91306</t>
  </si>
  <si>
    <t>VIAJ91307</t>
  </si>
  <si>
    <t>VIAJ91329</t>
  </si>
  <si>
    <t>VIAJ91323</t>
  </si>
  <si>
    <t>VIAJ91324</t>
  </si>
  <si>
    <t>VIAJ91325</t>
  </si>
  <si>
    <t>VIAJ91326</t>
  </si>
  <si>
    <t>VIAJ91327</t>
  </si>
  <si>
    <t>VIAJ91328</t>
  </si>
  <si>
    <t>VIAJ91761</t>
  </si>
  <si>
    <t>VIAJ91762</t>
  </si>
  <si>
    <t>VIAJ92362</t>
  </si>
  <si>
    <t>VIAJ92363</t>
  </si>
  <si>
    <t>VIAJ92364</t>
  </si>
  <si>
    <t>VIAJ92365</t>
  </si>
  <si>
    <t>VIAJ92366</t>
  </si>
  <si>
    <t>Auditada sin contabilizar</t>
  </si>
  <si>
    <t>NULL</t>
  </si>
  <si>
    <t>Exámenes de laboratorio, imágenes y otras ayudas diagnósticas ambulatorias</t>
  </si>
  <si>
    <t>Finalizada</t>
  </si>
  <si>
    <t>Insumos, oxígeno y arrendamiento de equipos de uso ambulatorio</t>
  </si>
  <si>
    <t>COT-2024-76</t>
  </si>
  <si>
    <t>Para auditoria de pertinencia</t>
  </si>
  <si>
    <t>Factura Pendiente por Programacion de Pago</t>
  </si>
  <si>
    <t>Factura pendiente en programacion de pago</t>
  </si>
  <si>
    <t>900954138_89066</t>
  </si>
  <si>
    <t>900954138_89643</t>
  </si>
  <si>
    <t>900954138_91294</t>
  </si>
  <si>
    <t>900954138_91295</t>
  </si>
  <si>
    <t>900954138_91296</t>
  </si>
  <si>
    <t>900954138_91297</t>
  </si>
  <si>
    <t>900954138_91299</t>
  </si>
  <si>
    <t>900954138_91300</t>
  </si>
  <si>
    <t>900954138_91301</t>
  </si>
  <si>
    <t>900954138_92361</t>
  </si>
  <si>
    <t>900954138_91302</t>
  </si>
  <si>
    <t>900954138_91303</t>
  </si>
  <si>
    <t>900954138_91304</t>
  </si>
  <si>
    <t>900954138_91305</t>
  </si>
  <si>
    <t>900954138_91306</t>
  </si>
  <si>
    <t>900954138_91307</t>
  </si>
  <si>
    <t>900954138_91329</t>
  </si>
  <si>
    <t>900954138_91323</t>
  </si>
  <si>
    <t>900954138_91324</t>
  </si>
  <si>
    <t>900954138_91325</t>
  </si>
  <si>
    <t>900954138_91326</t>
  </si>
  <si>
    <t>900954138_91327</t>
  </si>
  <si>
    <t>900954138_91328</t>
  </si>
  <si>
    <t>900954138_91761</t>
  </si>
  <si>
    <t>900954138_91762</t>
  </si>
  <si>
    <t>900954138_92362</t>
  </si>
  <si>
    <t>900954138_92363</t>
  </si>
  <si>
    <t>900954138_92364</t>
  </si>
  <si>
    <t>900954138_92365</t>
  </si>
  <si>
    <t>900954138_92366</t>
  </si>
  <si>
    <t>Factura Cancelada</t>
  </si>
  <si>
    <t>PAGO DIRECTO PPTO MAXIMO ABRIL</t>
  </si>
  <si>
    <t>Factura en Proceso Interno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</si>
  <si>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</si>
  <si>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</si>
  <si>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</si>
  <si>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</si>
  <si>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</si>
  <si>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</si>
  <si>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</si>
  <si>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</si>
  <si>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</si>
  <si>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</si>
  <si>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</si>
  <si>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</si>
  <si>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</si>
  <si>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</si>
  <si>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</si>
  <si>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</si>
  <si>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</si>
  <si>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</si>
  <si>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</si>
  <si>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</si>
  <si>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</si>
  <si>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</si>
  <si>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</si>
  <si>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</si>
  <si>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</si>
  <si>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</si>
  <si>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</si>
  <si>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</si>
  <si>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VIAJEMOS POR COLOMBIA SAS</t>
  </si>
  <si>
    <t>NIT: 900954138</t>
  </si>
  <si>
    <t>A continuacion me permito remitir nuestra respuesta al estado de cartera presentado en la fecha: 14/05/2025</t>
  </si>
  <si>
    <t>Con Corte al dia: 30/04/2025</t>
  </si>
  <si>
    <t xml:space="preserve">Jylly Andrea Torres </t>
  </si>
  <si>
    <t>Directora administrativa y operativa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</si>
</sst>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indexed="8"/>
      <name val="Tahoma"/>
      <family val="2"/>
    </font>
    <font>
      <b/>
      <sz val="8"/>
      <color theme="1"/>
      <name val="Tahoma"/>
      <family val="2"/>
    </font>
    <font>
      <sz val="11"/>
      <color rgb="FFFF0000"/>
      <name val="Calibri"/>
      <family val="2"/>
      <scheme val="minor"/>
    </font>
    <font>
      <b/>
      <sz val="8"/>
      <color rgb="FFFF0000"/>
      <name val="Tahoma"/>
      <family val="2"/>
    </font>
    <font>
      <b/>
      <sz val="10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3">
    <xf numFmtId="0" fontId="0" fillId="0" borderId="0"/>
    <xf numFmtId="0" fontId="3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5" applyNumberFormat="0" applyFill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18" applyNumberFormat="0" applyAlignment="0" applyProtection="0"/>
    <xf numFmtId="0" fontId="19" fillId="7" borderId="19" applyNumberFormat="0" applyAlignment="0" applyProtection="0"/>
    <xf numFmtId="0" fontId="20" fillId="7" borderId="18" applyNumberFormat="0" applyAlignment="0" applyProtection="0"/>
    <xf numFmtId="0" fontId="21" fillId="0" borderId="20" applyNumberFormat="0" applyFill="0" applyAlignment="0" applyProtection="0"/>
    <xf numFmtId="0" fontId="22" fillId="8" borderId="21" applyNumberFormat="0" applyAlignment="0" applyProtection="0"/>
    <xf numFmtId="0" fontId="8" fillId="0" borderId="0" applyNumberFormat="0" applyFill="0" applyBorder="0" applyAlignment="0" applyProtection="0"/>
    <xf numFmtId="0" fontId="4" fillId="9" borderId="22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3" applyNumberFormat="0" applyFill="0" applyAlignment="0" applyProtection="0"/>
    <xf numFmtId="0" fontId="2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25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5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5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5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5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4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39">
    <xf numFmtId="0" fontId="0" fillId="0" borderId="0" xfId="0"/>
    <xf numFmtId="0" fontId="6" fillId="0" borderId="1" xfId="1" applyFont="1" applyBorder="1" applyAlignment="1">
      <alignment horizontal="center" vertical="center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7" fillId="0" borderId="2" xfId="2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4" fontId="5" fillId="0" borderId="0" xfId="0" applyNumberFormat="1" applyFont="1"/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65" fontId="5" fillId="0" borderId="0" xfId="2" applyNumberFormat="1" applyFont="1" applyAlignment="1">
      <alignment vertical="center"/>
    </xf>
    <xf numFmtId="165" fontId="26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27" fillId="34" borderId="1" xfId="0" applyFont="1" applyFill="1" applyBorder="1" applyAlignment="1">
      <alignment horizontal="center" vertical="center" wrapText="1"/>
    </xf>
    <xf numFmtId="0" fontId="7" fillId="35" borderId="1" xfId="0" applyFont="1" applyFill="1" applyBorder="1" applyAlignment="1">
      <alignment horizontal="center" vertical="center" wrapText="1"/>
    </xf>
    <xf numFmtId="0" fontId="7" fillId="35" borderId="1" xfId="2" applyNumberFormat="1" applyFont="1" applyFill="1" applyBorder="1" applyAlignment="1">
      <alignment horizontal="center" vertical="center" wrapText="1"/>
    </xf>
    <xf numFmtId="0" fontId="7" fillId="36" borderId="1" xfId="0" applyFont="1" applyFill="1" applyBorder="1" applyAlignment="1">
      <alignment horizontal="center" vertical="center" wrapText="1"/>
    </xf>
    <xf numFmtId="14" fontId="7" fillId="36" borderId="1" xfId="0" applyNumberFormat="1" applyFont="1" applyFill="1" applyBorder="1" applyAlignment="1">
      <alignment horizontal="center" vertical="center" wrapText="1"/>
    </xf>
    <xf numFmtId="0" fontId="7" fillId="37" borderId="1" xfId="0" applyFont="1" applyFill="1" applyBorder="1" applyAlignment="1">
      <alignment horizontal="center" vertical="center" wrapText="1"/>
    </xf>
    <xf numFmtId="166" fontId="7" fillId="34" borderId="1" xfId="2" applyNumberFormat="1" applyFont="1" applyFill="1" applyBorder="1" applyAlignment="1">
      <alignment horizontal="center" vertical="center" wrapText="1"/>
    </xf>
    <xf numFmtId="166" fontId="7" fillId="34" borderId="1" xfId="2" applyNumberFormat="1" applyFont="1" applyFill="1" applyBorder="1" applyAlignment="1">
      <alignment horizontal="center" wrapText="1"/>
    </xf>
    <xf numFmtId="0" fontId="7" fillId="38" borderId="1" xfId="0" applyFont="1" applyFill="1" applyBorder="1" applyAlignment="1">
      <alignment horizontal="center" vertical="center" wrapText="1"/>
    </xf>
    <xf numFmtId="14" fontId="0" fillId="0" borderId="0" xfId="0" applyNumberFormat="1"/>
    <xf numFmtId="14" fontId="26" fillId="0" borderId="0" xfId="0" applyNumberFormat="1" applyFont="1" applyAlignment="1">
      <alignment horizontal="center" vertical="center"/>
    </xf>
    <xf numFmtId="14" fontId="27" fillId="0" borderId="1" xfId="0" applyNumberFormat="1" applyFont="1" applyBorder="1" applyAlignment="1">
      <alignment horizontal="center" vertical="center" wrapText="1"/>
    </xf>
    <xf numFmtId="0" fontId="28" fillId="0" borderId="0" xfId="0" applyFont="1"/>
    <xf numFmtId="0" fontId="0" fillId="0" borderId="0" xfId="0" applyAlignment="1">
      <alignment wrapText="1"/>
    </xf>
    <xf numFmtId="165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0" fontId="5" fillId="0" borderId="1" xfId="0" applyFont="1" applyBorder="1"/>
    <xf numFmtId="164" fontId="5" fillId="0" borderId="0" xfId="2" applyNumberFormat="1" applyFont="1" applyAlignment="1">
      <alignment vertical="center"/>
    </xf>
    <xf numFmtId="164" fontId="5" fillId="0" borderId="1" xfId="2" applyNumberFormat="1" applyFont="1" applyBorder="1" applyAlignment="1"/>
    <xf numFmtId="164" fontId="7" fillId="35" borderId="1" xfId="2" applyNumberFormat="1" applyFont="1" applyFill="1" applyBorder="1" applyAlignment="1">
      <alignment horizontal="center" vertical="center" wrapText="1"/>
    </xf>
    <xf numFmtId="164" fontId="0" fillId="0" borderId="0" xfId="2" applyNumberFormat="1" applyFont="1"/>
    <xf numFmtId="14" fontId="7" fillId="38" borderId="1" xfId="0" applyNumberFormat="1" applyFont="1" applyFill="1" applyBorder="1" applyAlignment="1">
      <alignment horizontal="center" vertical="center" wrapText="1"/>
    </xf>
    <xf numFmtId="164" fontId="7" fillId="38" borderId="1" xfId="2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/>
    <xf numFmtId="0" fontId="5" fillId="0" borderId="1" xfId="0" applyFont="1" applyBorder="1" applyAlignment="1">
      <alignment vertical="center"/>
    </xf>
    <xf numFmtId="0" fontId="29" fillId="0" borderId="0" xfId="1" applyFont="1"/>
    <xf numFmtId="0" fontId="29" fillId="0" borderId="24" xfId="1" applyFont="1" applyBorder="1" applyAlignment="1">
      <alignment horizontal="centerContinuous"/>
    </xf>
    <xf numFmtId="0" fontId="29" fillId="0" borderId="25" xfId="1" applyFont="1" applyBorder="1" applyAlignment="1">
      <alignment horizontal="centerContinuous"/>
    </xf>
    <xf numFmtId="0" fontId="29" fillId="0" borderId="28" xfId="1" applyFont="1" applyBorder="1" applyAlignment="1">
      <alignment horizontal="centerContinuous"/>
    </xf>
    <xf numFmtId="0" fontId="29" fillId="0" borderId="29" xfId="1" applyFont="1" applyBorder="1" applyAlignment="1">
      <alignment horizontal="centerContinuous"/>
    </xf>
    <xf numFmtId="0" fontId="30" fillId="0" borderId="24" xfId="1" applyFont="1" applyBorder="1" applyAlignment="1">
      <alignment horizontal="centerContinuous" vertical="center"/>
    </xf>
    <xf numFmtId="0" fontId="30" fillId="0" borderId="26" xfId="1" applyFont="1" applyBorder="1" applyAlignment="1">
      <alignment horizontal="centerContinuous" vertical="center"/>
    </xf>
    <xf numFmtId="0" fontId="30" fillId="0" borderId="25" xfId="1" applyFont="1" applyBorder="1" applyAlignment="1">
      <alignment horizontal="centerContinuous" vertical="center"/>
    </xf>
    <xf numFmtId="0" fontId="30" fillId="0" borderId="27" xfId="1" applyFont="1" applyBorder="1" applyAlignment="1">
      <alignment horizontal="centerContinuous" vertical="center"/>
    </xf>
    <xf numFmtId="0" fontId="30" fillId="0" borderId="28" xfId="1" applyFont="1" applyBorder="1" applyAlignment="1">
      <alignment horizontal="centerContinuous" vertical="center"/>
    </xf>
    <xf numFmtId="0" fontId="30" fillId="0" borderId="0" xfId="1" applyFont="1" applyAlignment="1">
      <alignment horizontal="centerContinuous" vertical="center"/>
    </xf>
    <xf numFmtId="0" fontId="30" fillId="0" borderId="34" xfId="1" applyFont="1" applyBorder="1" applyAlignment="1">
      <alignment horizontal="centerContinuous" vertical="center"/>
    </xf>
    <xf numFmtId="0" fontId="29" fillId="0" borderId="30" xfId="1" applyFont="1" applyBorder="1" applyAlignment="1">
      <alignment horizontal="centerContinuous"/>
    </xf>
    <xf numFmtId="0" fontId="29" fillId="0" borderId="32" xfId="1" applyFont="1" applyBorder="1" applyAlignment="1">
      <alignment horizontal="centerContinuous"/>
    </xf>
    <xf numFmtId="0" fontId="30" fillId="0" borderId="30" xfId="1" applyFont="1" applyBorder="1" applyAlignment="1">
      <alignment horizontal="centerContinuous" vertical="center"/>
    </xf>
    <xf numFmtId="0" fontId="30" fillId="0" borderId="31" xfId="1" applyFont="1" applyBorder="1" applyAlignment="1">
      <alignment horizontal="centerContinuous" vertical="center"/>
    </xf>
    <xf numFmtId="0" fontId="30" fillId="0" borderId="32" xfId="1" applyFont="1" applyBorder="1" applyAlignment="1">
      <alignment horizontal="centerContinuous" vertical="center"/>
    </xf>
    <xf numFmtId="0" fontId="30" fillId="0" borderId="33" xfId="1" applyFont="1" applyBorder="1" applyAlignment="1">
      <alignment horizontal="centerContinuous" vertical="center"/>
    </xf>
    <xf numFmtId="0" fontId="29" fillId="0" borderId="28" xfId="1" applyFont="1" applyBorder="1"/>
    <xf numFmtId="0" fontId="29" fillId="0" borderId="29" xfId="1" applyFont="1" applyBorder="1"/>
    <xf numFmtId="0" fontId="30" fillId="0" borderId="0" xfId="1" applyFont="1"/>
    <xf numFmtId="14" fontId="29" fillId="0" borderId="0" xfId="1" applyNumberFormat="1" applyFont="1"/>
    <xf numFmtId="167" fontId="29" fillId="0" borderId="0" xfId="1" applyNumberFormat="1" applyFont="1"/>
    <xf numFmtId="14" fontId="29" fillId="0" borderId="0" xfId="1" applyNumberFormat="1" applyFont="1" applyAlignment="1">
      <alignment horizontal="left"/>
    </xf>
    <xf numFmtId="1" fontId="30" fillId="0" borderId="0" xfId="1" applyNumberFormat="1" applyFont="1" applyAlignment="1">
      <alignment horizontal="center"/>
    </xf>
    <xf numFmtId="169" fontId="30" fillId="0" borderId="0" xfId="1" applyNumberFormat="1" applyFont="1" applyAlignment="1">
      <alignment horizontal="right"/>
    </xf>
    <xf numFmtId="1" fontId="29" fillId="0" borderId="0" xfId="1" applyNumberFormat="1" applyFont="1" applyAlignment="1">
      <alignment horizontal="center"/>
    </xf>
    <xf numFmtId="169" fontId="29" fillId="0" borderId="0" xfId="1" applyNumberFormat="1" applyFont="1" applyAlignment="1">
      <alignment horizontal="right"/>
    </xf>
    <xf numFmtId="1" fontId="29" fillId="0" borderId="31" xfId="1" applyNumberFormat="1" applyFont="1" applyBorder="1" applyAlignment="1">
      <alignment horizontal="center"/>
    </xf>
    <xf numFmtId="169" fontId="29" fillId="0" borderId="31" xfId="1" applyNumberFormat="1" applyFont="1" applyBorder="1" applyAlignment="1">
      <alignment horizontal="right"/>
    </xf>
    <xf numFmtId="0" fontId="29" fillId="0" borderId="0" xfId="1" applyFont="1" applyAlignment="1">
      <alignment horizontal="center"/>
    </xf>
    <xf numFmtId="1" fontId="30" fillId="0" borderId="35" xfId="1" applyNumberFormat="1" applyFont="1" applyBorder="1" applyAlignment="1">
      <alignment horizontal="center"/>
    </xf>
    <xf numFmtId="169" fontId="30" fillId="0" borderId="35" xfId="1" applyNumberFormat="1" applyFont="1" applyBorder="1" applyAlignment="1">
      <alignment horizontal="right"/>
    </xf>
    <xf numFmtId="169" fontId="29" fillId="0" borderId="0" xfId="1" applyNumberFormat="1" applyFont="1"/>
    <xf numFmtId="169" fontId="30" fillId="0" borderId="31" xfId="1" applyNumberFormat="1" applyFont="1" applyBorder="1"/>
    <xf numFmtId="169" fontId="29" fillId="0" borderId="31" xfId="1" applyNumberFormat="1" applyFont="1" applyBorder="1"/>
    <xf numFmtId="169" fontId="30" fillId="0" borderId="0" xfId="1" applyNumberFormat="1" applyFont="1"/>
    <xf numFmtId="0" fontId="29" fillId="0" borderId="30" xfId="1" applyFont="1" applyBorder="1"/>
    <xf numFmtId="0" fontId="29" fillId="0" borderId="31" xfId="1" applyFont="1" applyBorder="1"/>
    <xf numFmtId="0" fontId="29" fillId="0" borderId="32" xfId="1" applyFont="1" applyBorder="1"/>
    <xf numFmtId="164" fontId="5" fillId="0" borderId="0" xfId="2" applyNumberFormat="1" applyFont="1" applyAlignment="1"/>
    <xf numFmtId="164" fontId="5" fillId="0" borderId="0" xfId="0" applyNumberFormat="1" applyFont="1"/>
    <xf numFmtId="1" fontId="30" fillId="0" borderId="0" xfId="51" applyNumberFormat="1" applyFont="1" applyAlignment="1">
      <alignment horizontal="center" vertical="center"/>
    </xf>
    <xf numFmtId="165" fontId="30" fillId="0" borderId="0" xfId="1" applyNumberFormat="1" applyFont="1" applyAlignment="1">
      <alignment horizontal="center" vertical="center"/>
    </xf>
    <xf numFmtId="0" fontId="29" fillId="39" borderId="0" xfId="1" applyFont="1" applyFill="1"/>
    <xf numFmtId="0" fontId="30" fillId="0" borderId="0" xfId="1" applyFont="1" applyAlignment="1">
      <alignment horizontal="center"/>
    </xf>
    <xf numFmtId="1" fontId="30" fillId="0" borderId="0" xfId="51" applyNumberFormat="1" applyFont="1" applyAlignment="1">
      <alignment horizontal="right"/>
    </xf>
    <xf numFmtId="170" fontId="30" fillId="0" borderId="0" xfId="52" applyNumberFormat="1" applyFont="1" applyAlignment="1">
      <alignment horizontal="right"/>
    </xf>
    <xf numFmtId="1" fontId="29" fillId="0" borderId="0" xfId="51" applyNumberFormat="1" applyFont="1" applyAlignment="1">
      <alignment horizontal="right"/>
    </xf>
    <xf numFmtId="170" fontId="29" fillId="0" borderId="0" xfId="52" applyNumberFormat="1" applyFont="1" applyAlignment="1">
      <alignment horizontal="right"/>
    </xf>
    <xf numFmtId="171" fontId="29" fillId="0" borderId="35" xfId="52" applyNumberFormat="1" applyFont="1" applyBorder="1" applyAlignment="1">
      <alignment horizontal="center"/>
    </xf>
    <xf numFmtId="170" fontId="29" fillId="0" borderId="35" xfId="52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30" fillId="0" borderId="24" xfId="1" applyFont="1" applyBorder="1" applyAlignment="1">
      <alignment horizontal="center" vertical="center"/>
    </xf>
    <xf numFmtId="0" fontId="30" fillId="0" borderId="26" xfId="1" applyFont="1" applyBorder="1" applyAlignment="1">
      <alignment horizontal="center" vertical="center"/>
    </xf>
    <xf numFmtId="0" fontId="30" fillId="0" borderId="25" xfId="1" applyFont="1" applyBorder="1" applyAlignment="1">
      <alignment horizontal="center" vertical="center"/>
    </xf>
    <xf numFmtId="0" fontId="30" fillId="0" borderId="30" xfId="1" applyFont="1" applyBorder="1" applyAlignment="1">
      <alignment horizontal="center" vertical="center"/>
    </xf>
    <xf numFmtId="0" fontId="30" fillId="0" borderId="31" xfId="1" applyFont="1" applyBorder="1" applyAlignment="1">
      <alignment horizontal="center" vertical="center"/>
    </xf>
    <xf numFmtId="0" fontId="30" fillId="0" borderId="32" xfId="1" applyFont="1" applyBorder="1" applyAlignment="1">
      <alignment horizontal="center" vertical="center"/>
    </xf>
    <xf numFmtId="0" fontId="30" fillId="0" borderId="27" xfId="1" applyFont="1" applyBorder="1" applyAlignment="1">
      <alignment horizontal="center" vertical="center"/>
    </xf>
    <xf numFmtId="0" fontId="30" fillId="0" borderId="33" xfId="1" applyFont="1" applyBorder="1" applyAlignment="1">
      <alignment horizontal="center" vertical="center"/>
    </xf>
    <xf numFmtId="0" fontId="31" fillId="0" borderId="0" xfId="1" applyFont="1" applyAlignment="1">
      <alignment horizontal="center" vertical="center" wrapText="1"/>
    </xf>
    <xf numFmtId="0" fontId="30" fillId="0" borderId="28" xfId="1" applyFont="1" applyBorder="1" applyAlignment="1">
      <alignment horizontal="center" vertical="center" wrapText="1"/>
    </xf>
    <xf numFmtId="0" fontId="30" fillId="0" borderId="0" xfId="1" applyFont="1" applyAlignment="1">
      <alignment horizontal="center" vertical="center" wrapText="1"/>
    </xf>
    <xf numFmtId="0" fontId="30" fillId="0" borderId="29" xfId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29" fillId="39" borderId="28" xfId="1" applyFont="1" applyFill="1" applyBorder="1"/>
    <xf numFmtId="1" fontId="29" fillId="39" borderId="0" xfId="1" applyNumberFormat="1" applyFont="1" applyFill="1" applyAlignment="1">
      <alignment horizontal="center"/>
    </xf>
    <xf numFmtId="169" fontId="29" fillId="39" borderId="0" xfId="1" applyNumberFormat="1" applyFont="1" applyFill="1" applyAlignment="1">
      <alignment horizontal="right"/>
    </xf>
    <xf numFmtId="0" fontId="29" fillId="39" borderId="29" xfId="1" applyFont="1" applyFill="1" applyBorder="1"/>
  </cellXfs>
  <cellStyles count="53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o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5" builtinId="16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Incorrecto" xfId="10" builtinId="27" customBuiltin="1"/>
    <cellStyle name="Millares 2" xfId="49" xr:uid="{4F83D0C4-78AD-44D7-9C49-740A6D9B91B5}"/>
    <cellStyle name="Millares 2 2" xfId="45" xr:uid="{7877D6B9-3106-4A22-8B68-16933302F793}"/>
    <cellStyle name="Millares 2 2 2" xfId="52" xr:uid="{01D01B1D-90A1-43D7-89D8-6B927993B221}"/>
    <cellStyle name="Millares 3" xfId="46" xr:uid="{DB18EF1F-A810-4556-AB8E-F1F0C80AA3F2}"/>
    <cellStyle name="Millares 3 2" xfId="51" xr:uid="{8C99D5E6-3537-4F41-B01A-AD7282534141}"/>
    <cellStyle name="Moneda" xfId="2" builtinId="4"/>
    <cellStyle name="Moneda [0] 2" xfId="3" xr:uid="{621A5829-DD9E-4804-A229-6C39BF644D8F}"/>
    <cellStyle name="Moneda [0] 2 2" xfId="48" xr:uid="{C43A8CD3-FD02-40E4-8AD9-2A353DE4446C}"/>
    <cellStyle name="Moneda 2" xfId="47" xr:uid="{6F697057-D679-4E03-9F4C-C57AD3883A2D}"/>
    <cellStyle name="Moneda 4" xfId="50" xr:uid="{BABAE51A-9DD8-4961-BA46-DF9BB8A990A1}"/>
    <cellStyle name="Neutral" xfId="11" builtinId="28" customBuiltin="1"/>
    <cellStyle name="Normal" xfId="0" builtinId="0"/>
    <cellStyle name="Normal 2 2" xfId="1" xr:uid="{00000000-0005-0000-0000-000002000000}"/>
    <cellStyle name="Notas" xfId="18" builtinId="10" customBuiltin="1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2" xfId="6" builtinId="17" customBuiltin="1"/>
    <cellStyle name="Título 3" xfId="7" builtinId="18" customBuiltin="1"/>
    <cellStyle name="Total" xfId="20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87EBE6D3-7D9D-452F-96E2-C50EC23B33C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112712</xdr:rowOff>
    </xdr:from>
    <xdr:to>
      <xdr:col>1</xdr:col>
      <xdr:colOff>742952</xdr:colOff>
      <xdr:row>3</xdr:row>
      <xdr:rowOff>57150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112712"/>
          <a:ext cx="1409702" cy="5286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B35538F-44CA-4C64-AC6B-FD8AEEEB2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6FA71B6-06F8-42A9-87A4-56D30F864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5D26FCF-42ED-4165-A207-77FFA412A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FEF39E1-1CCA-46CD-899F-4882FC571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  <threadedComment ref="F3" dT="2025-02-04T15:24:28.16" personId="{E59E4DDE-80F3-4478-BAAB-E075F381C877}" id="{57132C0E-910F-4475-8706-CB6C11D2BF66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showGridLines="0" zoomScaleNormal="100" workbookViewId="0">
      <pane ySplit="3" topLeftCell="A26" activePane="bottomLeft" state="frozen"/>
      <selection pane="bottomLeft" activeCell="J30" activeCellId="3" sqref="J4:J13 J15:J20 J22:J28 J30:J36"/>
    </sheetView>
  </sheetViews>
  <sheetFormatPr baseColWidth="10" defaultColWidth="10.81640625" defaultRowHeight="10" x14ac:dyDescent="0.2"/>
  <cols>
    <col min="1" max="1" width="10" style="2" bestFit="1" customWidth="1"/>
    <col min="2" max="2" width="28.54296875" style="2" customWidth="1"/>
    <col min="3" max="3" width="11.7265625" style="7" bestFit="1" customWidth="1"/>
    <col min="4" max="4" width="22.453125" style="7" bestFit="1" customWidth="1"/>
    <col min="5" max="7" width="12.54296875" style="2" customWidth="1"/>
    <col min="8" max="8" width="11" style="2" customWidth="1"/>
    <col min="9" max="9" width="18.453125" style="2" bestFit="1" customWidth="1"/>
    <col min="10" max="10" width="17.7265625" style="2" bestFit="1" customWidth="1"/>
    <col min="11" max="11" width="37.26953125" style="2" customWidth="1"/>
    <col min="12" max="12" width="16.54296875" style="2" bestFit="1" customWidth="1"/>
    <col min="13" max="13" width="23.1796875" style="2" customWidth="1"/>
    <col min="14" max="14" width="13" style="2" customWidth="1"/>
    <col min="15" max="15" width="12.26953125" style="2" customWidth="1"/>
    <col min="16" max="16" width="11.453125" style="2" customWidth="1"/>
    <col min="17" max="17" width="34.1796875" style="2" customWidth="1"/>
    <col min="18" max="18" width="34.54296875" style="2" customWidth="1"/>
    <col min="19" max="16384" width="10.81640625" style="2"/>
  </cols>
  <sheetData>
    <row r="1" spans="1:18" x14ac:dyDescent="0.2">
      <c r="A1" s="112"/>
      <c r="B1" s="113"/>
      <c r="C1" s="116" t="s">
        <v>15</v>
      </c>
      <c r="D1" s="117"/>
      <c r="E1" s="117"/>
      <c r="F1" s="117"/>
      <c r="G1" s="117"/>
      <c r="H1" s="117"/>
      <c r="I1" s="117"/>
      <c r="J1" s="117"/>
      <c r="K1" s="117"/>
      <c r="L1" s="117"/>
      <c r="M1" s="118"/>
      <c r="N1" s="1" t="s">
        <v>13</v>
      </c>
    </row>
    <row r="2" spans="1:18" x14ac:dyDescent="0.2">
      <c r="A2" s="114"/>
      <c r="B2" s="115"/>
      <c r="C2" s="119" t="s">
        <v>16</v>
      </c>
      <c r="D2" s="120"/>
      <c r="E2" s="120"/>
      <c r="F2" s="120"/>
      <c r="G2" s="120"/>
      <c r="H2" s="120"/>
      <c r="I2" s="120"/>
      <c r="J2" s="120"/>
      <c r="K2" s="120"/>
      <c r="L2" s="120"/>
      <c r="M2" s="121"/>
      <c r="N2" s="1" t="s">
        <v>14</v>
      </c>
    </row>
    <row r="3" spans="1:18" s="4" customFormat="1" ht="26" x14ac:dyDescent="0.35">
      <c r="A3" s="3" t="s">
        <v>6</v>
      </c>
      <c r="B3" s="3" t="s">
        <v>8</v>
      </c>
      <c r="C3" s="3" t="s">
        <v>0</v>
      </c>
      <c r="D3" s="3" t="s">
        <v>1</v>
      </c>
      <c r="E3" s="3" t="s">
        <v>24</v>
      </c>
      <c r="F3" s="3" t="s">
        <v>12</v>
      </c>
      <c r="G3" s="3" t="s">
        <v>2</v>
      </c>
      <c r="H3" s="3" t="s">
        <v>3</v>
      </c>
      <c r="I3" s="3" t="s">
        <v>4</v>
      </c>
      <c r="J3" s="3" t="s">
        <v>5</v>
      </c>
      <c r="K3" s="3" t="s">
        <v>7</v>
      </c>
      <c r="L3" s="3" t="s">
        <v>9</v>
      </c>
      <c r="M3" s="3" t="s">
        <v>10</v>
      </c>
      <c r="N3" s="3" t="s">
        <v>11</v>
      </c>
      <c r="O3" s="13" t="s">
        <v>30</v>
      </c>
      <c r="P3" s="13" t="s">
        <v>31</v>
      </c>
      <c r="Q3" s="13" t="s">
        <v>32</v>
      </c>
      <c r="R3" s="13" t="s">
        <v>46</v>
      </c>
    </row>
    <row r="4" spans="1:18" s="4" customFormat="1" ht="14.5" x14ac:dyDescent="0.35">
      <c r="A4" s="3">
        <v>900954138</v>
      </c>
      <c r="B4" s="3" t="s">
        <v>18</v>
      </c>
      <c r="C4" s="3" t="s">
        <v>19</v>
      </c>
      <c r="D4" s="3">
        <v>89066</v>
      </c>
      <c r="E4" s="3">
        <v>-152</v>
      </c>
      <c r="F4" s="3" t="s">
        <v>29</v>
      </c>
      <c r="G4" s="9">
        <v>45608</v>
      </c>
      <c r="H4" s="11">
        <v>45628</v>
      </c>
      <c r="I4" s="10">
        <v>19652583</v>
      </c>
      <c r="J4" s="10">
        <v>19652583</v>
      </c>
      <c r="K4" s="3" t="s">
        <v>26</v>
      </c>
      <c r="L4" s="3" t="s">
        <v>23</v>
      </c>
      <c r="M4" s="3" t="s">
        <v>27</v>
      </c>
      <c r="N4" s="3"/>
      <c r="O4" s="14" t="s">
        <v>33</v>
      </c>
      <c r="P4" s="14">
        <v>2024</v>
      </c>
      <c r="Q4" s="15" t="s">
        <v>34</v>
      </c>
      <c r="R4" s="15"/>
    </row>
    <row r="5" spans="1:18" s="4" customFormat="1" ht="14.5" x14ac:dyDescent="0.35">
      <c r="A5" s="3">
        <v>900954138</v>
      </c>
      <c r="B5" s="3" t="s">
        <v>18</v>
      </c>
      <c r="C5" s="3" t="s">
        <v>19</v>
      </c>
      <c r="D5" s="3">
        <v>89643</v>
      </c>
      <c r="E5" s="3">
        <v>-122</v>
      </c>
      <c r="F5" s="3" t="s">
        <v>29</v>
      </c>
      <c r="G5" s="9">
        <v>45636</v>
      </c>
      <c r="H5" s="11">
        <v>45639</v>
      </c>
      <c r="I5" s="10">
        <v>19652583</v>
      </c>
      <c r="J5" s="10">
        <v>19652583</v>
      </c>
      <c r="K5" s="3" t="s">
        <v>26</v>
      </c>
      <c r="L5" s="3" t="s">
        <v>23</v>
      </c>
      <c r="M5" s="3" t="s">
        <v>27</v>
      </c>
      <c r="N5" s="3"/>
      <c r="O5" s="14" t="s">
        <v>35</v>
      </c>
      <c r="P5" s="14">
        <v>2024</v>
      </c>
      <c r="Q5" s="15" t="s">
        <v>36</v>
      </c>
      <c r="R5" s="15"/>
    </row>
    <row r="6" spans="1:18" s="4" customFormat="1" ht="14.5" x14ac:dyDescent="0.35">
      <c r="A6" s="3">
        <v>900954138</v>
      </c>
      <c r="B6" s="3" t="s">
        <v>18</v>
      </c>
      <c r="C6" s="3" t="s">
        <v>19</v>
      </c>
      <c r="D6" s="3">
        <v>91294</v>
      </c>
      <c r="E6" s="3">
        <v>-30</v>
      </c>
      <c r="F6" s="3" t="s">
        <v>28</v>
      </c>
      <c r="G6" s="9">
        <v>45731</v>
      </c>
      <c r="H6" s="9">
        <v>45748</v>
      </c>
      <c r="I6" s="10">
        <v>3342000</v>
      </c>
      <c r="J6" s="10">
        <v>3342000</v>
      </c>
      <c r="K6" s="3" t="s">
        <v>22</v>
      </c>
      <c r="L6" s="3" t="s">
        <v>23</v>
      </c>
      <c r="M6" s="3"/>
      <c r="N6" s="3"/>
      <c r="O6" s="8" t="s">
        <v>37</v>
      </c>
      <c r="P6" s="8">
        <v>2024</v>
      </c>
      <c r="Q6" s="8" t="s">
        <v>38</v>
      </c>
      <c r="R6" s="8"/>
    </row>
    <row r="7" spans="1:18" s="4" customFormat="1" ht="14.5" x14ac:dyDescent="0.35">
      <c r="A7" s="3">
        <v>900954138</v>
      </c>
      <c r="B7" s="3" t="s">
        <v>18</v>
      </c>
      <c r="C7" s="3" t="s">
        <v>19</v>
      </c>
      <c r="D7" s="3">
        <v>91295</v>
      </c>
      <c r="E7" s="3">
        <v>-30</v>
      </c>
      <c r="F7" s="3" t="s">
        <v>28</v>
      </c>
      <c r="G7" s="9">
        <v>45731</v>
      </c>
      <c r="H7" s="9">
        <v>45748</v>
      </c>
      <c r="I7" s="10">
        <v>104000</v>
      </c>
      <c r="J7" s="10">
        <v>104000</v>
      </c>
      <c r="K7" s="3" t="s">
        <v>22</v>
      </c>
      <c r="L7" s="3" t="s">
        <v>23</v>
      </c>
      <c r="M7" s="3"/>
      <c r="N7" s="3"/>
      <c r="O7" s="8" t="s">
        <v>37</v>
      </c>
      <c r="P7" s="8">
        <v>2024</v>
      </c>
      <c r="Q7" s="8" t="s">
        <v>38</v>
      </c>
      <c r="R7" s="8"/>
    </row>
    <row r="8" spans="1:18" s="4" customFormat="1" ht="14.5" x14ac:dyDescent="0.35">
      <c r="A8" s="3">
        <v>900954138</v>
      </c>
      <c r="B8" s="3" t="s">
        <v>18</v>
      </c>
      <c r="C8" s="3" t="s">
        <v>19</v>
      </c>
      <c r="D8" s="3">
        <v>91296</v>
      </c>
      <c r="E8" s="3">
        <v>-30</v>
      </c>
      <c r="F8" s="3" t="s">
        <v>28</v>
      </c>
      <c r="G8" s="9">
        <v>45731</v>
      </c>
      <c r="H8" s="9">
        <v>45748</v>
      </c>
      <c r="I8" s="10">
        <v>2532800</v>
      </c>
      <c r="J8" s="10">
        <v>2532800</v>
      </c>
      <c r="K8" s="3" t="s">
        <v>22</v>
      </c>
      <c r="L8" s="3" t="s">
        <v>23</v>
      </c>
      <c r="M8" s="3"/>
      <c r="N8" s="3"/>
      <c r="O8" s="8" t="s">
        <v>37</v>
      </c>
      <c r="P8" s="8">
        <v>2024</v>
      </c>
      <c r="Q8" s="8" t="s">
        <v>38</v>
      </c>
      <c r="R8" s="8"/>
    </row>
    <row r="9" spans="1:18" s="4" customFormat="1" ht="14.5" x14ac:dyDescent="0.35">
      <c r="A9" s="3">
        <v>900954138</v>
      </c>
      <c r="B9" s="3" t="s">
        <v>18</v>
      </c>
      <c r="C9" s="3" t="s">
        <v>19</v>
      </c>
      <c r="D9" s="3">
        <v>91297</v>
      </c>
      <c r="E9" s="3">
        <v>-30</v>
      </c>
      <c r="F9" s="3" t="s">
        <v>28</v>
      </c>
      <c r="G9" s="9">
        <v>45731</v>
      </c>
      <c r="H9" s="9">
        <v>45748</v>
      </c>
      <c r="I9" s="10">
        <v>186000</v>
      </c>
      <c r="J9" s="10">
        <v>186000</v>
      </c>
      <c r="K9" s="3" t="s">
        <v>22</v>
      </c>
      <c r="L9" s="3" t="s">
        <v>23</v>
      </c>
      <c r="M9" s="3"/>
      <c r="N9" s="3"/>
      <c r="O9" s="8" t="s">
        <v>37</v>
      </c>
      <c r="P9" s="8">
        <v>2024</v>
      </c>
      <c r="Q9" s="8" t="s">
        <v>38</v>
      </c>
      <c r="R9" s="8"/>
    </row>
    <row r="10" spans="1:18" s="4" customFormat="1" ht="14.5" x14ac:dyDescent="0.35">
      <c r="A10" s="3">
        <v>900954138</v>
      </c>
      <c r="B10" s="3" t="s">
        <v>18</v>
      </c>
      <c r="C10" s="3" t="s">
        <v>19</v>
      </c>
      <c r="D10" s="3">
        <v>91299</v>
      </c>
      <c r="E10" s="3">
        <v>-30</v>
      </c>
      <c r="F10" s="3" t="s">
        <v>28</v>
      </c>
      <c r="G10" s="9">
        <v>45731</v>
      </c>
      <c r="H10" s="9">
        <v>45748</v>
      </c>
      <c r="I10" s="10">
        <v>1874400</v>
      </c>
      <c r="J10" s="10">
        <v>1874400</v>
      </c>
      <c r="K10" s="3" t="s">
        <v>22</v>
      </c>
      <c r="L10" s="3" t="s">
        <v>23</v>
      </c>
      <c r="M10" s="3"/>
      <c r="N10" s="3"/>
      <c r="O10" s="8" t="s">
        <v>37</v>
      </c>
      <c r="P10" s="8">
        <v>2024</v>
      </c>
      <c r="Q10" s="8" t="s">
        <v>38</v>
      </c>
      <c r="R10" s="8"/>
    </row>
    <row r="11" spans="1:18" s="4" customFormat="1" ht="14.5" x14ac:dyDescent="0.35">
      <c r="A11" s="3">
        <v>900954138</v>
      </c>
      <c r="B11" s="3" t="s">
        <v>18</v>
      </c>
      <c r="C11" s="3" t="s">
        <v>19</v>
      </c>
      <c r="D11" s="3">
        <v>91300</v>
      </c>
      <c r="E11" s="3">
        <v>-30</v>
      </c>
      <c r="F11" s="3" t="s">
        <v>28</v>
      </c>
      <c r="G11" s="9">
        <v>45731</v>
      </c>
      <c r="H11" s="9">
        <v>45748</v>
      </c>
      <c r="I11" s="10">
        <v>3799200</v>
      </c>
      <c r="J11" s="10">
        <v>3799200</v>
      </c>
      <c r="K11" s="3" t="s">
        <v>22</v>
      </c>
      <c r="L11" s="3" t="s">
        <v>23</v>
      </c>
      <c r="M11" s="3"/>
      <c r="N11" s="3"/>
      <c r="O11" s="8" t="s">
        <v>37</v>
      </c>
      <c r="P11" s="8">
        <v>2024</v>
      </c>
      <c r="Q11" s="8" t="s">
        <v>38</v>
      </c>
      <c r="R11" s="8"/>
    </row>
    <row r="12" spans="1:18" s="4" customFormat="1" ht="14.5" x14ac:dyDescent="0.35">
      <c r="A12" s="3">
        <v>900954138</v>
      </c>
      <c r="B12" s="3" t="s">
        <v>18</v>
      </c>
      <c r="C12" s="3" t="s">
        <v>19</v>
      </c>
      <c r="D12" s="3">
        <v>91301</v>
      </c>
      <c r="E12" s="3">
        <v>-30</v>
      </c>
      <c r="F12" s="3" t="s">
        <v>28</v>
      </c>
      <c r="G12" s="9">
        <v>45731</v>
      </c>
      <c r="H12" s="9">
        <v>45748</v>
      </c>
      <c r="I12" s="10">
        <v>1236400</v>
      </c>
      <c r="J12" s="10">
        <v>1236400</v>
      </c>
      <c r="K12" s="3" t="s">
        <v>22</v>
      </c>
      <c r="L12" s="3" t="s">
        <v>23</v>
      </c>
      <c r="M12" s="3"/>
      <c r="N12" s="3"/>
      <c r="O12" s="8" t="s">
        <v>37</v>
      </c>
      <c r="P12" s="8">
        <v>2024</v>
      </c>
      <c r="Q12" s="8" t="s">
        <v>38</v>
      </c>
      <c r="R12" s="8"/>
    </row>
    <row r="13" spans="1:18" s="4" customFormat="1" ht="14.5" x14ac:dyDescent="0.35">
      <c r="A13" s="3">
        <v>900954138</v>
      </c>
      <c r="B13" s="3" t="s">
        <v>18</v>
      </c>
      <c r="C13" s="3" t="s">
        <v>19</v>
      </c>
      <c r="D13" s="3">
        <v>92361</v>
      </c>
      <c r="E13" s="3">
        <v>22</v>
      </c>
      <c r="F13" s="3" t="s">
        <v>25</v>
      </c>
      <c r="G13" s="9">
        <v>45782</v>
      </c>
      <c r="H13" s="9">
        <v>45783</v>
      </c>
      <c r="I13" s="10">
        <v>2599200</v>
      </c>
      <c r="J13" s="10">
        <v>2599200</v>
      </c>
      <c r="K13" s="3" t="s">
        <v>22</v>
      </c>
      <c r="L13" s="3" t="s">
        <v>23</v>
      </c>
      <c r="M13" s="3"/>
      <c r="N13" s="3"/>
      <c r="O13" s="8" t="s">
        <v>37</v>
      </c>
      <c r="P13" s="8">
        <v>2024</v>
      </c>
      <c r="Q13" s="8" t="s">
        <v>38</v>
      </c>
      <c r="R13" s="8"/>
    </row>
    <row r="14" spans="1:18" s="4" customFormat="1" ht="14.5" x14ac:dyDescent="0.35">
      <c r="A14" s="3">
        <v>900954138</v>
      </c>
      <c r="B14" s="3" t="s">
        <v>18</v>
      </c>
      <c r="C14" s="3" t="s">
        <v>19</v>
      </c>
      <c r="D14" s="3" t="s">
        <v>20</v>
      </c>
      <c r="E14" s="3"/>
      <c r="F14" s="3" t="s">
        <v>28</v>
      </c>
      <c r="G14" s="9"/>
      <c r="H14" s="9"/>
      <c r="I14" s="12">
        <v>5623200</v>
      </c>
      <c r="J14" s="12">
        <v>5623200</v>
      </c>
      <c r="K14" s="3" t="s">
        <v>22</v>
      </c>
      <c r="L14" s="3" t="s">
        <v>23</v>
      </c>
      <c r="M14" s="3"/>
      <c r="N14" s="3"/>
      <c r="O14" s="8" t="s">
        <v>37</v>
      </c>
      <c r="P14" s="8">
        <v>2024</v>
      </c>
      <c r="Q14" s="8" t="s">
        <v>38</v>
      </c>
      <c r="R14" s="16" t="s">
        <v>45</v>
      </c>
    </row>
    <row r="15" spans="1:18" s="4" customFormat="1" ht="14.5" x14ac:dyDescent="0.35">
      <c r="A15" s="3">
        <v>900954138</v>
      </c>
      <c r="B15" s="3" t="s">
        <v>18</v>
      </c>
      <c r="C15" s="3" t="s">
        <v>19</v>
      </c>
      <c r="D15" s="3">
        <v>91302</v>
      </c>
      <c r="E15" s="3">
        <v>-27</v>
      </c>
      <c r="F15" s="3" t="s">
        <v>25</v>
      </c>
      <c r="G15" s="9">
        <v>45734</v>
      </c>
      <c r="H15" s="9">
        <v>45748</v>
      </c>
      <c r="I15" s="10">
        <v>3748800</v>
      </c>
      <c r="J15" s="10">
        <v>3748800</v>
      </c>
      <c r="K15" s="3" t="s">
        <v>22</v>
      </c>
      <c r="L15" s="3" t="s">
        <v>23</v>
      </c>
      <c r="M15" s="3"/>
      <c r="N15" s="3"/>
      <c r="O15" s="8" t="s">
        <v>39</v>
      </c>
      <c r="P15" s="8">
        <v>2025</v>
      </c>
      <c r="Q15" s="8" t="s">
        <v>40</v>
      </c>
      <c r="R15" s="16"/>
    </row>
    <row r="16" spans="1:18" s="4" customFormat="1" ht="14.5" x14ac:dyDescent="0.35">
      <c r="A16" s="3">
        <v>900954138</v>
      </c>
      <c r="B16" s="3" t="s">
        <v>18</v>
      </c>
      <c r="C16" s="3" t="s">
        <v>19</v>
      </c>
      <c r="D16" s="3">
        <v>91303</v>
      </c>
      <c r="E16" s="3">
        <v>-27</v>
      </c>
      <c r="F16" s="3" t="s">
        <v>25</v>
      </c>
      <c r="G16" s="9">
        <v>45734</v>
      </c>
      <c r="H16" s="9">
        <v>45748</v>
      </c>
      <c r="I16" s="10">
        <v>5698800</v>
      </c>
      <c r="J16" s="10">
        <v>5698800</v>
      </c>
      <c r="K16" s="3" t="s">
        <v>22</v>
      </c>
      <c r="L16" s="3" t="s">
        <v>23</v>
      </c>
      <c r="M16" s="3"/>
      <c r="N16" s="3"/>
      <c r="O16" s="8" t="s">
        <v>39</v>
      </c>
      <c r="P16" s="8">
        <v>2025</v>
      </c>
      <c r="Q16" s="8" t="s">
        <v>40</v>
      </c>
      <c r="R16" s="16"/>
    </row>
    <row r="17" spans="1:18" s="4" customFormat="1" ht="14.5" x14ac:dyDescent="0.35">
      <c r="A17" s="3">
        <v>900954138</v>
      </c>
      <c r="B17" s="3" t="s">
        <v>18</v>
      </c>
      <c r="C17" s="3" t="s">
        <v>19</v>
      </c>
      <c r="D17" s="3">
        <v>91304</v>
      </c>
      <c r="E17" s="3">
        <v>-27</v>
      </c>
      <c r="F17" s="3" t="s">
        <v>25</v>
      </c>
      <c r="G17" s="9">
        <v>45734</v>
      </c>
      <c r="H17" s="9">
        <v>45748</v>
      </c>
      <c r="I17" s="10">
        <v>2303200</v>
      </c>
      <c r="J17" s="10">
        <v>2303200</v>
      </c>
      <c r="K17" s="3" t="s">
        <v>22</v>
      </c>
      <c r="L17" s="3" t="s">
        <v>23</v>
      </c>
      <c r="M17" s="3"/>
      <c r="N17" s="3"/>
      <c r="O17" s="8" t="s">
        <v>39</v>
      </c>
      <c r="P17" s="8">
        <v>2025</v>
      </c>
      <c r="Q17" s="8" t="s">
        <v>40</v>
      </c>
      <c r="R17" s="16"/>
    </row>
    <row r="18" spans="1:18" s="4" customFormat="1" ht="14.5" x14ac:dyDescent="0.35">
      <c r="A18" s="3">
        <v>900954138</v>
      </c>
      <c r="B18" s="3" t="s">
        <v>18</v>
      </c>
      <c r="C18" s="3" t="s">
        <v>19</v>
      </c>
      <c r="D18" s="3">
        <v>91305</v>
      </c>
      <c r="E18" s="3">
        <v>-27</v>
      </c>
      <c r="F18" s="3" t="s">
        <v>25</v>
      </c>
      <c r="G18" s="9">
        <v>45734</v>
      </c>
      <c r="H18" s="9">
        <v>45748</v>
      </c>
      <c r="I18" s="10">
        <v>1236400</v>
      </c>
      <c r="J18" s="10">
        <v>1236400</v>
      </c>
      <c r="K18" s="3" t="s">
        <v>22</v>
      </c>
      <c r="L18" s="3" t="s">
        <v>23</v>
      </c>
      <c r="M18" s="3"/>
      <c r="N18" s="3"/>
      <c r="O18" s="8" t="s">
        <v>39</v>
      </c>
      <c r="P18" s="8">
        <v>2025</v>
      </c>
      <c r="Q18" s="8" t="s">
        <v>40</v>
      </c>
      <c r="R18" s="16"/>
    </row>
    <row r="19" spans="1:18" s="4" customFormat="1" ht="14.5" x14ac:dyDescent="0.35">
      <c r="A19" s="3">
        <v>900954138</v>
      </c>
      <c r="B19" s="3" t="s">
        <v>18</v>
      </c>
      <c r="C19" s="3" t="s">
        <v>19</v>
      </c>
      <c r="D19" s="3">
        <v>91306</v>
      </c>
      <c r="E19" s="3">
        <v>-27</v>
      </c>
      <c r="F19" s="3" t="s">
        <v>25</v>
      </c>
      <c r="G19" s="9">
        <v>45734</v>
      </c>
      <c r="H19" s="9">
        <v>45748</v>
      </c>
      <c r="I19" s="10">
        <v>1236400</v>
      </c>
      <c r="J19" s="10">
        <v>1236400</v>
      </c>
      <c r="K19" s="3" t="s">
        <v>22</v>
      </c>
      <c r="L19" s="3" t="s">
        <v>23</v>
      </c>
      <c r="M19" s="3"/>
      <c r="N19" s="3"/>
      <c r="O19" s="8" t="s">
        <v>39</v>
      </c>
      <c r="P19" s="8">
        <v>2025</v>
      </c>
      <c r="Q19" s="8" t="s">
        <v>40</v>
      </c>
      <c r="R19" s="16"/>
    </row>
    <row r="20" spans="1:18" s="4" customFormat="1" ht="14.5" x14ac:dyDescent="0.35">
      <c r="A20" s="3">
        <v>900954138</v>
      </c>
      <c r="B20" s="3" t="s">
        <v>18</v>
      </c>
      <c r="C20" s="3" t="s">
        <v>19</v>
      </c>
      <c r="D20" s="3">
        <v>91307</v>
      </c>
      <c r="E20" s="3">
        <v>-27</v>
      </c>
      <c r="F20" s="3" t="s">
        <v>25</v>
      </c>
      <c r="G20" s="9">
        <v>45734</v>
      </c>
      <c r="H20" s="9">
        <v>45748</v>
      </c>
      <c r="I20" s="10">
        <v>1236400</v>
      </c>
      <c r="J20" s="10">
        <v>1236400</v>
      </c>
      <c r="K20" s="3" t="s">
        <v>22</v>
      </c>
      <c r="L20" s="3" t="s">
        <v>23</v>
      </c>
      <c r="M20" s="3"/>
      <c r="N20" s="3"/>
      <c r="O20" s="8" t="s">
        <v>39</v>
      </c>
      <c r="P20" s="8">
        <v>2025</v>
      </c>
      <c r="Q20" s="8" t="s">
        <v>40</v>
      </c>
      <c r="R20" s="16"/>
    </row>
    <row r="21" spans="1:18" s="4" customFormat="1" ht="14.5" x14ac:dyDescent="0.35">
      <c r="A21" s="3">
        <v>900954138</v>
      </c>
      <c r="B21" s="3" t="s">
        <v>18</v>
      </c>
      <c r="C21" s="3" t="s">
        <v>19</v>
      </c>
      <c r="D21" s="3" t="s">
        <v>21</v>
      </c>
      <c r="E21" s="3"/>
      <c r="F21" s="3" t="s">
        <v>25</v>
      </c>
      <c r="G21" s="9"/>
      <c r="H21" s="9"/>
      <c r="I21" s="12">
        <v>15249600</v>
      </c>
      <c r="J21" s="12">
        <v>15249600</v>
      </c>
      <c r="K21" s="3" t="s">
        <v>22</v>
      </c>
      <c r="L21" s="3" t="s">
        <v>23</v>
      </c>
      <c r="M21" s="3"/>
      <c r="N21" s="3"/>
      <c r="O21" s="8" t="s">
        <v>39</v>
      </c>
      <c r="P21" s="8">
        <v>2025</v>
      </c>
      <c r="Q21" s="8" t="s">
        <v>40</v>
      </c>
      <c r="R21" s="16" t="s">
        <v>45</v>
      </c>
    </row>
    <row r="22" spans="1:18" s="4" customFormat="1" ht="14.5" x14ac:dyDescent="0.35">
      <c r="A22" s="3">
        <v>900954138</v>
      </c>
      <c r="B22" s="3" t="s">
        <v>18</v>
      </c>
      <c r="C22" s="3" t="s">
        <v>19</v>
      </c>
      <c r="D22" s="3">
        <v>91329</v>
      </c>
      <c r="E22" s="3">
        <v>-26</v>
      </c>
      <c r="F22" s="3" t="s">
        <v>25</v>
      </c>
      <c r="G22" s="9">
        <v>45735</v>
      </c>
      <c r="H22" s="9">
        <v>45748</v>
      </c>
      <c r="I22" s="10">
        <v>6872800</v>
      </c>
      <c r="J22" s="10">
        <v>6872800</v>
      </c>
      <c r="K22" s="3" t="s">
        <v>22</v>
      </c>
      <c r="L22" s="3" t="s">
        <v>23</v>
      </c>
      <c r="M22" s="3"/>
      <c r="N22" s="3"/>
      <c r="O22" s="8" t="s">
        <v>41</v>
      </c>
      <c r="P22" s="8">
        <v>2025</v>
      </c>
      <c r="Q22" s="8" t="s">
        <v>42</v>
      </c>
      <c r="R22" s="16"/>
    </row>
    <row r="23" spans="1:18" s="4" customFormat="1" ht="14.5" x14ac:dyDescent="0.35">
      <c r="A23" s="3">
        <v>900954138</v>
      </c>
      <c r="B23" s="3" t="s">
        <v>18</v>
      </c>
      <c r="C23" s="3" t="s">
        <v>19</v>
      </c>
      <c r="D23" s="3">
        <v>91323</v>
      </c>
      <c r="E23" s="3">
        <v>-26</v>
      </c>
      <c r="F23" s="3" t="s">
        <v>25</v>
      </c>
      <c r="G23" s="9">
        <v>45735</v>
      </c>
      <c r="H23" s="9">
        <v>45748</v>
      </c>
      <c r="I23" s="10">
        <v>6965200</v>
      </c>
      <c r="J23" s="10">
        <v>6965200</v>
      </c>
      <c r="K23" s="3" t="s">
        <v>22</v>
      </c>
      <c r="L23" s="3" t="s">
        <v>23</v>
      </c>
      <c r="M23" s="3"/>
      <c r="N23" s="3"/>
      <c r="O23" s="8" t="s">
        <v>41</v>
      </c>
      <c r="P23" s="8">
        <v>2025</v>
      </c>
      <c r="Q23" s="8" t="s">
        <v>42</v>
      </c>
      <c r="R23" s="16"/>
    </row>
    <row r="24" spans="1:18" s="4" customFormat="1" ht="14.5" x14ac:dyDescent="0.35">
      <c r="A24" s="3">
        <v>900954138</v>
      </c>
      <c r="B24" s="3" t="s">
        <v>18</v>
      </c>
      <c r="C24" s="3" t="s">
        <v>19</v>
      </c>
      <c r="D24" s="3">
        <v>91324</v>
      </c>
      <c r="E24" s="3">
        <v>-26</v>
      </c>
      <c r="F24" s="3" t="s">
        <v>25</v>
      </c>
      <c r="G24" s="9">
        <v>45735</v>
      </c>
      <c r="H24" s="9">
        <v>45748</v>
      </c>
      <c r="I24" s="10">
        <v>1852600</v>
      </c>
      <c r="J24" s="10">
        <v>1852600</v>
      </c>
      <c r="K24" s="3" t="s">
        <v>22</v>
      </c>
      <c r="L24" s="3" t="s">
        <v>23</v>
      </c>
      <c r="M24" s="3"/>
      <c r="N24" s="3"/>
      <c r="O24" s="8" t="s">
        <v>41</v>
      </c>
      <c r="P24" s="8">
        <v>2025</v>
      </c>
      <c r="Q24" s="8" t="s">
        <v>42</v>
      </c>
      <c r="R24" s="16"/>
    </row>
    <row r="25" spans="1:18" s="4" customFormat="1" ht="14.5" x14ac:dyDescent="0.35">
      <c r="A25" s="3">
        <v>900954138</v>
      </c>
      <c r="B25" s="3" t="s">
        <v>18</v>
      </c>
      <c r="C25" s="3" t="s">
        <v>19</v>
      </c>
      <c r="D25" s="3">
        <v>91325</v>
      </c>
      <c r="E25" s="3">
        <v>-26</v>
      </c>
      <c r="F25" s="3" t="s">
        <v>25</v>
      </c>
      <c r="G25" s="9">
        <v>45735</v>
      </c>
      <c r="H25" s="9">
        <v>45748</v>
      </c>
      <c r="I25" s="10">
        <v>3748800</v>
      </c>
      <c r="J25" s="10">
        <v>3748800</v>
      </c>
      <c r="K25" s="3" t="s">
        <v>22</v>
      </c>
      <c r="L25" s="3" t="s">
        <v>23</v>
      </c>
      <c r="M25" s="3"/>
      <c r="N25" s="3"/>
      <c r="O25" s="8" t="s">
        <v>41</v>
      </c>
      <c r="P25" s="8">
        <v>2025</v>
      </c>
      <c r="Q25" s="8" t="s">
        <v>42</v>
      </c>
      <c r="R25" s="16"/>
    </row>
    <row r="26" spans="1:18" s="4" customFormat="1" ht="14.5" x14ac:dyDescent="0.35">
      <c r="A26" s="3">
        <v>900954138</v>
      </c>
      <c r="B26" s="3" t="s">
        <v>18</v>
      </c>
      <c r="C26" s="3" t="s">
        <v>19</v>
      </c>
      <c r="D26" s="3">
        <v>91326</v>
      </c>
      <c r="E26" s="3">
        <v>-26</v>
      </c>
      <c r="F26" s="3" t="s">
        <v>25</v>
      </c>
      <c r="G26" s="9">
        <v>45735</v>
      </c>
      <c r="H26" s="9">
        <v>45748</v>
      </c>
      <c r="I26" s="10">
        <v>3384000</v>
      </c>
      <c r="J26" s="10">
        <v>3384000</v>
      </c>
      <c r="K26" s="3" t="s">
        <v>22</v>
      </c>
      <c r="L26" s="3" t="s">
        <v>23</v>
      </c>
      <c r="M26" s="3"/>
      <c r="N26" s="3"/>
      <c r="O26" s="8" t="s">
        <v>41</v>
      </c>
      <c r="P26" s="8">
        <v>2025</v>
      </c>
      <c r="Q26" s="8" t="s">
        <v>42</v>
      </c>
      <c r="R26" s="16"/>
    </row>
    <row r="27" spans="1:18" s="4" customFormat="1" ht="14.5" x14ac:dyDescent="0.35">
      <c r="A27" s="3">
        <v>900954138</v>
      </c>
      <c r="B27" s="3" t="s">
        <v>18</v>
      </c>
      <c r="C27" s="3" t="s">
        <v>19</v>
      </c>
      <c r="D27" s="3">
        <v>91327</v>
      </c>
      <c r="E27" s="3">
        <v>-26</v>
      </c>
      <c r="F27" s="3" t="s">
        <v>25</v>
      </c>
      <c r="G27" s="9">
        <v>45735</v>
      </c>
      <c r="H27" s="9">
        <v>45748</v>
      </c>
      <c r="I27" s="10">
        <v>1614400</v>
      </c>
      <c r="J27" s="10">
        <v>1614400</v>
      </c>
      <c r="K27" s="3" t="s">
        <v>22</v>
      </c>
      <c r="L27" s="3" t="s">
        <v>23</v>
      </c>
      <c r="M27" s="3"/>
      <c r="N27" s="3"/>
      <c r="O27" s="8" t="s">
        <v>41</v>
      </c>
      <c r="P27" s="8">
        <v>2025</v>
      </c>
      <c r="Q27" s="8" t="s">
        <v>42</v>
      </c>
      <c r="R27" s="16"/>
    </row>
    <row r="28" spans="1:18" s="4" customFormat="1" ht="14.5" x14ac:dyDescent="0.35">
      <c r="A28" s="3">
        <v>900954138</v>
      </c>
      <c r="B28" s="3" t="s">
        <v>18</v>
      </c>
      <c r="C28" s="3" t="s">
        <v>19</v>
      </c>
      <c r="D28" s="3">
        <v>91328</v>
      </c>
      <c r="E28" s="3">
        <v>-26</v>
      </c>
      <c r="F28" s="3" t="s">
        <v>25</v>
      </c>
      <c r="G28" s="9">
        <v>45735</v>
      </c>
      <c r="H28" s="9">
        <v>45748</v>
      </c>
      <c r="I28" s="10">
        <v>2820000</v>
      </c>
      <c r="J28" s="10">
        <v>2820000</v>
      </c>
      <c r="K28" s="3" t="s">
        <v>22</v>
      </c>
      <c r="L28" s="3" t="s">
        <v>23</v>
      </c>
      <c r="M28" s="3"/>
      <c r="N28" s="3"/>
      <c r="O28" s="8" t="s">
        <v>41</v>
      </c>
      <c r="P28" s="8">
        <v>2025</v>
      </c>
      <c r="Q28" s="8" t="s">
        <v>42</v>
      </c>
      <c r="R28" s="16"/>
    </row>
    <row r="29" spans="1:18" s="4" customFormat="1" ht="14.5" x14ac:dyDescent="0.35">
      <c r="A29" s="3">
        <v>900954138</v>
      </c>
      <c r="B29" s="3" t="s">
        <v>18</v>
      </c>
      <c r="C29" s="3" t="s">
        <v>19</v>
      </c>
      <c r="D29" s="3" t="s">
        <v>48</v>
      </c>
      <c r="E29" s="3"/>
      <c r="F29" s="3" t="s">
        <v>25</v>
      </c>
      <c r="G29" s="9"/>
      <c r="H29" s="9"/>
      <c r="I29" s="12">
        <v>744000</v>
      </c>
      <c r="J29" s="12">
        <v>744000</v>
      </c>
      <c r="K29" s="3" t="s">
        <v>22</v>
      </c>
      <c r="L29" s="3" t="s">
        <v>23</v>
      </c>
      <c r="M29" s="3"/>
      <c r="N29" s="3"/>
      <c r="O29" s="8" t="s">
        <v>41</v>
      </c>
      <c r="P29" s="8">
        <v>2025</v>
      </c>
      <c r="Q29" s="8" t="s">
        <v>42</v>
      </c>
      <c r="R29" s="16" t="s">
        <v>45</v>
      </c>
    </row>
    <row r="30" spans="1:18" s="4" customFormat="1" ht="14.5" x14ac:dyDescent="0.35">
      <c r="A30" s="3">
        <v>900954138</v>
      </c>
      <c r="B30" s="3" t="s">
        <v>18</v>
      </c>
      <c r="C30" s="3" t="s">
        <v>19</v>
      </c>
      <c r="D30" s="3">
        <v>91761</v>
      </c>
      <c r="E30" s="3">
        <v>-10</v>
      </c>
      <c r="F30" s="3" t="s">
        <v>25</v>
      </c>
      <c r="G30" s="9">
        <v>45751</v>
      </c>
      <c r="H30" s="9">
        <v>45751</v>
      </c>
      <c r="I30" s="10">
        <v>7497600</v>
      </c>
      <c r="J30" s="10">
        <v>7497600</v>
      </c>
      <c r="K30" s="3" t="s">
        <v>22</v>
      </c>
      <c r="L30" s="3" t="s">
        <v>23</v>
      </c>
      <c r="M30" s="3"/>
      <c r="N30" s="3"/>
      <c r="O30" s="8" t="s">
        <v>43</v>
      </c>
      <c r="P30" s="8">
        <v>2025</v>
      </c>
      <c r="Q30" s="8" t="s">
        <v>44</v>
      </c>
      <c r="R30" s="16"/>
    </row>
    <row r="31" spans="1:18" s="4" customFormat="1" ht="14.5" x14ac:dyDescent="0.35">
      <c r="A31" s="3">
        <v>900954138</v>
      </c>
      <c r="B31" s="3" t="s">
        <v>18</v>
      </c>
      <c r="C31" s="3" t="s">
        <v>19</v>
      </c>
      <c r="D31" s="3">
        <v>91762</v>
      </c>
      <c r="E31" s="3">
        <v>-10</v>
      </c>
      <c r="F31" s="3" t="s">
        <v>25</v>
      </c>
      <c r="G31" s="9">
        <v>45751</v>
      </c>
      <c r="H31" s="9">
        <v>45751</v>
      </c>
      <c r="I31" s="10">
        <v>372000</v>
      </c>
      <c r="J31" s="10">
        <v>372000</v>
      </c>
      <c r="K31" s="3" t="s">
        <v>22</v>
      </c>
      <c r="L31" s="3" t="s">
        <v>23</v>
      </c>
      <c r="M31" s="3"/>
      <c r="N31" s="3"/>
      <c r="O31" s="8" t="s">
        <v>43</v>
      </c>
      <c r="P31" s="8">
        <v>2025</v>
      </c>
      <c r="Q31" s="8" t="s">
        <v>44</v>
      </c>
      <c r="R31" s="16"/>
    </row>
    <row r="32" spans="1:18" s="4" customFormat="1" ht="14.5" x14ac:dyDescent="0.35">
      <c r="A32" s="3">
        <v>900954138</v>
      </c>
      <c r="B32" s="3" t="s">
        <v>18</v>
      </c>
      <c r="C32" s="3" t="s">
        <v>19</v>
      </c>
      <c r="D32" s="3">
        <v>92362</v>
      </c>
      <c r="E32" s="3">
        <v>26</v>
      </c>
      <c r="F32" s="3" t="s">
        <v>25</v>
      </c>
      <c r="G32" s="9">
        <v>45786</v>
      </c>
      <c r="H32" s="9">
        <v>45786</v>
      </c>
      <c r="I32" s="10">
        <v>7598400</v>
      </c>
      <c r="J32" s="10">
        <v>7598400</v>
      </c>
      <c r="K32" s="3" t="s">
        <v>22</v>
      </c>
      <c r="L32" s="3" t="s">
        <v>23</v>
      </c>
      <c r="M32" s="3"/>
      <c r="N32" s="3"/>
      <c r="O32" s="8" t="s">
        <v>47</v>
      </c>
      <c r="P32" s="8">
        <v>2025</v>
      </c>
      <c r="Q32" s="8" t="s">
        <v>44</v>
      </c>
      <c r="R32" s="16"/>
    </row>
    <row r="33" spans="1:18" s="4" customFormat="1" ht="14.5" x14ac:dyDescent="0.35">
      <c r="A33" s="3">
        <v>900954138</v>
      </c>
      <c r="B33" s="3" t="s">
        <v>18</v>
      </c>
      <c r="C33" s="3" t="s">
        <v>19</v>
      </c>
      <c r="D33" s="3">
        <v>92363</v>
      </c>
      <c r="E33" s="3">
        <v>26</v>
      </c>
      <c r="F33" s="3" t="s">
        <v>25</v>
      </c>
      <c r="G33" s="9">
        <v>45786</v>
      </c>
      <c r="H33" s="9">
        <v>45786</v>
      </c>
      <c r="I33" s="10">
        <v>3760000</v>
      </c>
      <c r="J33" s="10">
        <v>3760000</v>
      </c>
      <c r="K33" s="3" t="s">
        <v>22</v>
      </c>
      <c r="L33" s="3" t="s">
        <v>23</v>
      </c>
      <c r="M33" s="3"/>
      <c r="N33" s="3"/>
      <c r="O33" s="8" t="s">
        <v>47</v>
      </c>
      <c r="P33" s="8">
        <v>2025</v>
      </c>
      <c r="Q33" s="8" t="s">
        <v>44</v>
      </c>
      <c r="R33" s="16"/>
    </row>
    <row r="34" spans="1:18" s="4" customFormat="1" ht="14.5" x14ac:dyDescent="0.35">
      <c r="A34" s="3">
        <v>900954138</v>
      </c>
      <c r="B34" s="3" t="s">
        <v>18</v>
      </c>
      <c r="C34" s="3" t="s">
        <v>19</v>
      </c>
      <c r="D34" s="3">
        <v>92364</v>
      </c>
      <c r="E34" s="3">
        <v>26</v>
      </c>
      <c r="F34" s="3" t="s">
        <v>25</v>
      </c>
      <c r="G34" s="9">
        <v>45786</v>
      </c>
      <c r="H34" s="9">
        <v>45786</v>
      </c>
      <c r="I34" s="10">
        <v>188000</v>
      </c>
      <c r="J34" s="10">
        <v>188000</v>
      </c>
      <c r="K34" s="3" t="s">
        <v>22</v>
      </c>
      <c r="L34" s="3" t="s">
        <v>23</v>
      </c>
      <c r="M34" s="3"/>
      <c r="N34" s="3"/>
      <c r="O34" s="8" t="s">
        <v>47</v>
      </c>
      <c r="P34" s="8">
        <v>2025</v>
      </c>
      <c r="Q34" s="8" t="s">
        <v>44</v>
      </c>
      <c r="R34" s="16"/>
    </row>
    <row r="35" spans="1:18" s="4" customFormat="1" ht="14.5" x14ac:dyDescent="0.35">
      <c r="A35" s="3">
        <v>900954138</v>
      </c>
      <c r="B35" s="3" t="s">
        <v>18</v>
      </c>
      <c r="C35" s="3" t="s">
        <v>19</v>
      </c>
      <c r="D35" s="3">
        <v>92365</v>
      </c>
      <c r="E35" s="3">
        <v>26</v>
      </c>
      <c r="F35" s="3" t="s">
        <v>25</v>
      </c>
      <c r="G35" s="9">
        <v>45786</v>
      </c>
      <c r="H35" s="9">
        <v>45786</v>
      </c>
      <c r="I35" s="10">
        <v>3488000</v>
      </c>
      <c r="J35" s="10">
        <v>3488000</v>
      </c>
      <c r="K35" s="3" t="s">
        <v>22</v>
      </c>
      <c r="L35" s="3" t="s">
        <v>23</v>
      </c>
      <c r="M35" s="3"/>
      <c r="N35" s="3"/>
      <c r="O35" s="8" t="s">
        <v>47</v>
      </c>
      <c r="P35" s="8">
        <v>2025</v>
      </c>
      <c r="Q35" s="8" t="s">
        <v>44</v>
      </c>
      <c r="R35" s="16"/>
    </row>
    <row r="36" spans="1:18" s="4" customFormat="1" ht="14.5" x14ac:dyDescent="0.35">
      <c r="A36" s="3">
        <v>900954138</v>
      </c>
      <c r="B36" s="3" t="s">
        <v>18</v>
      </c>
      <c r="C36" s="3" t="s">
        <v>19</v>
      </c>
      <c r="D36" s="3">
        <v>92366</v>
      </c>
      <c r="E36" s="3">
        <v>26</v>
      </c>
      <c r="F36" s="3" t="s">
        <v>25</v>
      </c>
      <c r="G36" s="9">
        <v>45786</v>
      </c>
      <c r="H36" s="9">
        <v>45786</v>
      </c>
      <c r="I36" s="10">
        <v>624800</v>
      </c>
      <c r="J36" s="10">
        <v>624800</v>
      </c>
      <c r="K36" s="3" t="s">
        <v>22</v>
      </c>
      <c r="L36" s="3" t="s">
        <v>23</v>
      </c>
      <c r="M36" s="3"/>
      <c r="N36" s="3"/>
      <c r="O36" s="8" t="s">
        <v>47</v>
      </c>
      <c r="P36" s="8">
        <v>2025</v>
      </c>
      <c r="Q36" s="8" t="s">
        <v>44</v>
      </c>
      <c r="R36" s="16"/>
    </row>
    <row r="37" spans="1:18" s="4" customFormat="1" ht="14.5" x14ac:dyDescent="0.35">
      <c r="A37" s="3">
        <v>900954138</v>
      </c>
      <c r="B37" s="3" t="s">
        <v>18</v>
      </c>
      <c r="C37" s="3" t="s">
        <v>19</v>
      </c>
      <c r="D37" s="3" t="s">
        <v>49</v>
      </c>
      <c r="E37" s="3"/>
      <c r="F37" s="3"/>
      <c r="G37" s="9"/>
      <c r="H37" s="9"/>
      <c r="I37" s="12">
        <v>2499200</v>
      </c>
      <c r="J37" s="12">
        <v>2499200</v>
      </c>
      <c r="K37" s="3" t="s">
        <v>22</v>
      </c>
      <c r="L37" s="3" t="s">
        <v>23</v>
      </c>
      <c r="M37" s="3"/>
      <c r="N37" s="3"/>
      <c r="O37" s="8" t="s">
        <v>47</v>
      </c>
      <c r="P37" s="8">
        <v>2025</v>
      </c>
      <c r="Q37" s="8" t="s">
        <v>44</v>
      </c>
      <c r="R37" s="16" t="s">
        <v>45</v>
      </c>
    </row>
    <row r="38" spans="1:18" s="4" customFormat="1" x14ac:dyDescent="0.35">
      <c r="A38" s="109" t="s">
        <v>17</v>
      </c>
      <c r="B38" s="110"/>
      <c r="C38" s="110"/>
      <c r="D38" s="110"/>
      <c r="E38" s="110"/>
      <c r="F38" s="110"/>
      <c r="G38" s="110"/>
      <c r="H38" s="111"/>
      <c r="I38" s="5">
        <f>SUM(I4:I37)</f>
        <v>145341766</v>
      </c>
      <c r="J38" s="5">
        <f>SUM(J4:J37)</f>
        <v>145341766</v>
      </c>
      <c r="K38" s="6"/>
      <c r="L38" s="6"/>
      <c r="M38" s="18"/>
      <c r="N38" s="19"/>
      <c r="R38" s="17"/>
    </row>
    <row r="41" spans="1:18" x14ac:dyDescent="0.2">
      <c r="F41" s="20"/>
    </row>
    <row r="42" spans="1:18" x14ac:dyDescent="0.2">
      <c r="F42" s="20"/>
    </row>
  </sheetData>
  <mergeCells count="4">
    <mergeCell ref="A38:H38"/>
    <mergeCell ref="A1:B2"/>
    <mergeCell ref="C1:M1"/>
    <mergeCell ref="C2:M2"/>
  </mergeCells>
  <dataValidations count="1">
    <dataValidation type="whole" operator="greaterThan" allowBlank="1" showInputMessage="1" showErrorMessage="1" errorTitle="DATO ERRADO" error="El valor debe ser diferente de cero" sqref="I3:J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A2EA6-77FE-4F74-B09A-DB390E649D24}">
  <dimension ref="A1:AW32"/>
  <sheetViews>
    <sheetView topLeftCell="A2" workbookViewId="0">
      <selection activeCell="I14" sqref="I14"/>
    </sheetView>
  </sheetViews>
  <sheetFormatPr baseColWidth="10" defaultRowHeight="14.5" x14ac:dyDescent="0.35"/>
  <cols>
    <col min="1" max="1" width="8.90625" customWidth="1"/>
    <col min="3" max="3" width="6.36328125" bestFit="1" customWidth="1"/>
    <col min="4" max="4" width="6.6328125" bestFit="1" customWidth="1"/>
    <col min="5" max="5" width="8" bestFit="1" customWidth="1"/>
    <col min="6" max="6" width="9.453125" bestFit="1" customWidth="1"/>
    <col min="7" max="7" width="13.08984375" bestFit="1" customWidth="1"/>
    <col min="8" max="8" width="12.6328125" style="38" bestFit="1" customWidth="1"/>
    <col min="9" max="9" width="12.6328125" style="41" bestFit="1" customWidth="1"/>
    <col min="10" max="10" width="12.7265625" bestFit="1" customWidth="1"/>
    <col min="11" max="11" width="11.26953125" bestFit="1" customWidth="1"/>
    <col min="13" max="13" width="7.90625" customWidth="1"/>
    <col min="16" max="16" width="20.08984375" customWidth="1"/>
    <col min="17" max="17" width="12.7265625" style="52" bestFit="1" customWidth="1"/>
    <col min="20" max="23" width="10.90625" style="38"/>
    <col min="24" max="25" width="12.7265625" bestFit="1" customWidth="1"/>
    <col min="26" max="26" width="11" bestFit="1" customWidth="1"/>
    <col min="28" max="28" width="12.54296875" customWidth="1"/>
    <col min="30" max="30" width="12.90625" customWidth="1"/>
    <col min="38" max="38" width="13.81640625" customWidth="1"/>
    <col min="40" max="40" width="13.81640625" customWidth="1"/>
    <col min="42" max="42" width="14.7265625" customWidth="1"/>
    <col min="43" max="43" width="12.7265625" style="52" bestFit="1" customWidth="1"/>
    <col min="44" max="44" width="10.90625" style="52"/>
    <col min="46" max="46" width="14.08984375" style="38" customWidth="1"/>
    <col min="48" max="48" width="15.1796875" style="52" customWidth="1"/>
  </cols>
  <sheetData>
    <row r="1" spans="1:49" x14ac:dyDescent="0.35">
      <c r="A1" s="21">
        <v>45777</v>
      </c>
      <c r="B1" s="22"/>
      <c r="C1" s="22"/>
      <c r="D1" s="22"/>
      <c r="E1" s="22"/>
      <c r="F1" s="22"/>
      <c r="G1" s="22"/>
      <c r="H1" s="23"/>
      <c r="I1" s="39"/>
      <c r="J1" s="24">
        <f>+SUBTOTAL(9,J3:J1048576)</f>
        <v>121225766</v>
      </c>
      <c r="K1" s="24">
        <f>+SUBTOTAL(9,K3:K1048576)</f>
        <v>121225766</v>
      </c>
      <c r="L1" s="22"/>
      <c r="M1" s="22"/>
      <c r="N1" s="22"/>
      <c r="O1" s="25">
        <f>+K1-SUM(AH1:AP1)</f>
        <v>0</v>
      </c>
      <c r="P1" s="26"/>
      <c r="Q1" s="49">
        <f>+SUBTOTAL(9,Q3:Q26694)</f>
        <v>0</v>
      </c>
      <c r="R1" s="27"/>
      <c r="S1" s="26"/>
      <c r="T1" s="28"/>
      <c r="U1" s="28"/>
      <c r="V1" s="28"/>
      <c r="W1" s="28"/>
      <c r="X1" s="24">
        <f>+SUBTOTAL(9,X3:X26694)</f>
        <v>121225767</v>
      </c>
      <c r="Y1" s="24">
        <f>+SUBTOTAL(9,Y3:Y26694)</f>
        <v>121225767</v>
      </c>
      <c r="Z1" s="24">
        <f>+SUBTOTAL(9,Z3:Z26694)</f>
        <v>16000</v>
      </c>
      <c r="AA1" s="24">
        <f>+SUBTOTAL(9,AA3:AA26694)</f>
        <v>0</v>
      </c>
      <c r="AB1" s="26"/>
      <c r="AC1" s="26"/>
      <c r="AD1" s="26"/>
      <c r="AE1" s="26"/>
      <c r="AF1" s="26"/>
      <c r="AG1" s="26"/>
      <c r="AH1" s="24">
        <f t="shared" ref="AH1:AQ1" si="0">+SUBTOTAL(9,AH3:AH26694)</f>
        <v>63662200</v>
      </c>
      <c r="AI1" s="24">
        <f t="shared" si="0"/>
        <v>0</v>
      </c>
      <c r="AJ1" s="24">
        <f t="shared" si="0"/>
        <v>0</v>
      </c>
      <c r="AK1" s="24">
        <f t="shared" si="0"/>
        <v>0</v>
      </c>
      <c r="AL1" s="24">
        <f t="shared" si="0"/>
        <v>0</v>
      </c>
      <c r="AM1" s="24">
        <f t="shared" si="0"/>
        <v>0</v>
      </c>
      <c r="AN1" s="24">
        <f t="shared" si="0"/>
        <v>39305166</v>
      </c>
      <c r="AO1" s="24">
        <f t="shared" si="0"/>
        <v>18258400</v>
      </c>
      <c r="AP1" s="24">
        <f t="shared" si="0"/>
        <v>0</v>
      </c>
      <c r="AQ1" s="49">
        <f t="shared" si="0"/>
        <v>61606217</v>
      </c>
      <c r="AR1" s="97"/>
      <c r="AS1" s="43"/>
      <c r="AT1" s="20"/>
      <c r="AU1" s="43"/>
      <c r="AV1" s="97"/>
    </row>
    <row r="2" spans="1:49" s="42" customFormat="1" ht="30" x14ac:dyDescent="0.35">
      <c r="A2" s="3" t="s">
        <v>6</v>
      </c>
      <c r="B2" s="3" t="s">
        <v>8</v>
      </c>
      <c r="C2" s="3" t="s">
        <v>0</v>
      </c>
      <c r="D2" s="3" t="s">
        <v>1</v>
      </c>
      <c r="E2" s="3" t="s">
        <v>50</v>
      </c>
      <c r="F2" s="3" t="s">
        <v>51</v>
      </c>
      <c r="G2" s="3" t="s">
        <v>52</v>
      </c>
      <c r="H2" s="9" t="s">
        <v>2</v>
      </c>
      <c r="I2" s="40" t="s">
        <v>3</v>
      </c>
      <c r="J2" s="10" t="s">
        <v>4</v>
      </c>
      <c r="K2" s="10" t="s">
        <v>5</v>
      </c>
      <c r="L2" s="3" t="s">
        <v>7</v>
      </c>
      <c r="M2" s="3" t="s">
        <v>9</v>
      </c>
      <c r="N2" s="3" t="s">
        <v>10</v>
      </c>
      <c r="O2" s="29" t="s">
        <v>53</v>
      </c>
      <c r="P2" s="30" t="str">
        <f ca="1">+CONCATENATE("ESTADO EPS ",TEXT(TODAY(),"DD-MM-YYYY"))</f>
        <v>ESTADO EPS 26-05-2025</v>
      </c>
      <c r="Q2" s="51" t="s">
        <v>54</v>
      </c>
      <c r="R2" s="31" t="s">
        <v>55</v>
      </c>
      <c r="S2" s="32" t="s">
        <v>56</v>
      </c>
      <c r="T2" s="33" t="s">
        <v>57</v>
      </c>
      <c r="U2" s="33" t="s">
        <v>58</v>
      </c>
      <c r="V2" s="33" t="s">
        <v>59</v>
      </c>
      <c r="W2" s="33" t="s">
        <v>60</v>
      </c>
      <c r="X2" s="32" t="s">
        <v>61</v>
      </c>
      <c r="Y2" s="32" t="s">
        <v>62</v>
      </c>
      <c r="Z2" s="32" t="s">
        <v>63</v>
      </c>
      <c r="AA2" s="34" t="s">
        <v>66</v>
      </c>
      <c r="AB2" s="34" t="s">
        <v>67</v>
      </c>
      <c r="AC2" s="34" t="s">
        <v>68</v>
      </c>
      <c r="AD2" s="34" t="s">
        <v>69</v>
      </c>
      <c r="AE2" s="34" t="s">
        <v>70</v>
      </c>
      <c r="AF2" s="34" t="s">
        <v>71</v>
      </c>
      <c r="AG2" s="34" t="s">
        <v>72</v>
      </c>
      <c r="AH2" s="35" t="s">
        <v>73</v>
      </c>
      <c r="AI2" s="35" t="s">
        <v>74</v>
      </c>
      <c r="AJ2" s="35" t="s">
        <v>75</v>
      </c>
      <c r="AK2" s="35" t="s">
        <v>65</v>
      </c>
      <c r="AL2" s="35" t="s">
        <v>76</v>
      </c>
      <c r="AM2" s="35" t="s">
        <v>64</v>
      </c>
      <c r="AN2" s="35" t="s">
        <v>77</v>
      </c>
      <c r="AO2" s="35" t="s">
        <v>78</v>
      </c>
      <c r="AP2" s="36" t="s">
        <v>79</v>
      </c>
      <c r="AQ2" s="54" t="s">
        <v>80</v>
      </c>
      <c r="AR2" s="54" t="s">
        <v>81</v>
      </c>
      <c r="AS2" s="37" t="s">
        <v>82</v>
      </c>
      <c r="AT2" s="53" t="s">
        <v>83</v>
      </c>
      <c r="AU2" s="37" t="s">
        <v>84</v>
      </c>
      <c r="AV2" s="54" t="s">
        <v>85</v>
      </c>
    </row>
    <row r="3" spans="1:49" s="2" customFormat="1" ht="10" x14ac:dyDescent="0.2">
      <c r="A3" s="44">
        <v>900954138</v>
      </c>
      <c r="B3" s="44" t="s">
        <v>18</v>
      </c>
      <c r="C3" s="44" t="s">
        <v>19</v>
      </c>
      <c r="D3" s="44">
        <v>91761</v>
      </c>
      <c r="E3" s="44" t="s">
        <v>139</v>
      </c>
      <c r="F3" s="44" t="s">
        <v>109</v>
      </c>
      <c r="G3" s="44" t="s">
        <v>178</v>
      </c>
      <c r="H3" s="45">
        <v>45751</v>
      </c>
      <c r="I3" s="46">
        <v>45751</v>
      </c>
      <c r="J3" s="47">
        <v>7497600</v>
      </c>
      <c r="K3" s="47">
        <v>7497600</v>
      </c>
      <c r="L3" s="44" t="s">
        <v>22</v>
      </c>
      <c r="M3" s="44" t="s">
        <v>23</v>
      </c>
      <c r="N3" s="44"/>
      <c r="O3" s="48" t="e">
        <v>#N/A</v>
      </c>
      <c r="P3" s="48" t="s">
        <v>185</v>
      </c>
      <c r="Q3" s="50"/>
      <c r="R3" s="48"/>
      <c r="S3" s="48" t="s">
        <v>149</v>
      </c>
      <c r="T3" s="55">
        <v>45751</v>
      </c>
      <c r="U3" s="55">
        <v>45751</v>
      </c>
      <c r="V3" s="55">
        <v>45762</v>
      </c>
      <c r="W3" s="55"/>
      <c r="X3" s="50">
        <v>7497600</v>
      </c>
      <c r="Y3" s="50">
        <v>7497600</v>
      </c>
      <c r="Z3" s="50">
        <v>0</v>
      </c>
      <c r="AA3" s="50">
        <v>0</v>
      </c>
      <c r="AB3" s="48"/>
      <c r="AC3" s="48"/>
      <c r="AD3" s="48"/>
      <c r="AE3" s="48" t="s">
        <v>150</v>
      </c>
      <c r="AF3" s="48" t="s">
        <v>147</v>
      </c>
      <c r="AG3" s="48" t="s">
        <v>151</v>
      </c>
      <c r="AH3" s="47">
        <v>7497600</v>
      </c>
      <c r="AI3" s="50">
        <v>0</v>
      </c>
      <c r="AJ3" s="50">
        <v>0</v>
      </c>
      <c r="AK3" s="50">
        <v>0</v>
      </c>
      <c r="AL3" s="50">
        <v>0</v>
      </c>
      <c r="AM3" s="50">
        <v>0</v>
      </c>
      <c r="AN3" s="48"/>
      <c r="AO3" s="48"/>
      <c r="AP3" s="48"/>
      <c r="AQ3" s="50">
        <v>7235184</v>
      </c>
      <c r="AR3" s="97">
        <v>262416</v>
      </c>
      <c r="AS3" s="48">
        <v>4800068842</v>
      </c>
      <c r="AT3" s="55">
        <v>45798</v>
      </c>
      <c r="AU3" s="48" t="s">
        <v>186</v>
      </c>
      <c r="AV3" s="50">
        <v>61606217</v>
      </c>
      <c r="AW3" s="98"/>
    </row>
    <row r="4" spans="1:49" s="2" customFormat="1" ht="10" x14ac:dyDescent="0.2">
      <c r="A4" s="44">
        <v>900954138</v>
      </c>
      <c r="B4" s="44" t="s">
        <v>18</v>
      </c>
      <c r="C4" s="44" t="s">
        <v>19</v>
      </c>
      <c r="D4" s="44">
        <v>91323</v>
      </c>
      <c r="E4" s="44" t="s">
        <v>133</v>
      </c>
      <c r="F4" s="44" t="s">
        <v>103</v>
      </c>
      <c r="G4" s="44" t="s">
        <v>172</v>
      </c>
      <c r="H4" s="45">
        <v>45735</v>
      </c>
      <c r="I4" s="46">
        <v>45748</v>
      </c>
      <c r="J4" s="47">
        <v>6965200</v>
      </c>
      <c r="K4" s="47">
        <v>6965200</v>
      </c>
      <c r="L4" s="44" t="s">
        <v>22</v>
      </c>
      <c r="M4" s="44" t="s">
        <v>23</v>
      </c>
      <c r="N4" s="44"/>
      <c r="O4" s="48" t="e">
        <v>#N/A</v>
      </c>
      <c r="P4" s="48" t="s">
        <v>185</v>
      </c>
      <c r="Q4" s="50"/>
      <c r="R4" s="48"/>
      <c r="S4" s="48" t="s">
        <v>149</v>
      </c>
      <c r="T4" s="55">
        <v>45735</v>
      </c>
      <c r="U4" s="55">
        <v>45748</v>
      </c>
      <c r="V4" s="55">
        <v>45758</v>
      </c>
      <c r="W4" s="55"/>
      <c r="X4" s="50">
        <v>6965200</v>
      </c>
      <c r="Y4" s="50">
        <v>6965200</v>
      </c>
      <c r="Z4" s="50">
        <v>0</v>
      </c>
      <c r="AA4" s="50">
        <v>0</v>
      </c>
      <c r="AB4" s="48"/>
      <c r="AC4" s="48"/>
      <c r="AD4" s="48"/>
      <c r="AE4" s="48" t="s">
        <v>150</v>
      </c>
      <c r="AF4" s="48" t="s">
        <v>147</v>
      </c>
      <c r="AG4" s="48" t="s">
        <v>151</v>
      </c>
      <c r="AH4" s="47">
        <v>6965200</v>
      </c>
      <c r="AI4" s="50">
        <v>0</v>
      </c>
      <c r="AJ4" s="50">
        <v>0</v>
      </c>
      <c r="AK4" s="50">
        <v>0</v>
      </c>
      <c r="AL4" s="50">
        <v>0</v>
      </c>
      <c r="AM4" s="50">
        <v>0</v>
      </c>
      <c r="AN4" s="50">
        <v>0</v>
      </c>
      <c r="AO4" s="50">
        <v>0</v>
      </c>
      <c r="AP4" s="50">
        <v>0</v>
      </c>
      <c r="AQ4" s="50">
        <v>6721418</v>
      </c>
      <c r="AR4" s="50">
        <v>243782</v>
      </c>
      <c r="AS4" s="48">
        <v>4800068842</v>
      </c>
      <c r="AT4" s="55">
        <v>45798</v>
      </c>
      <c r="AU4" s="48" t="s">
        <v>186</v>
      </c>
      <c r="AV4" s="50">
        <v>61606217</v>
      </c>
      <c r="AW4" s="98"/>
    </row>
    <row r="5" spans="1:49" s="2" customFormat="1" ht="10" x14ac:dyDescent="0.2">
      <c r="A5" s="44">
        <v>900954138</v>
      </c>
      <c r="B5" s="44" t="s">
        <v>18</v>
      </c>
      <c r="C5" s="44" t="s">
        <v>19</v>
      </c>
      <c r="D5" s="44">
        <v>91329</v>
      </c>
      <c r="E5" s="44" t="s">
        <v>132</v>
      </c>
      <c r="F5" s="44" t="s">
        <v>102</v>
      </c>
      <c r="G5" s="44" t="s">
        <v>171</v>
      </c>
      <c r="H5" s="45">
        <v>45735</v>
      </c>
      <c r="I5" s="46">
        <v>45748</v>
      </c>
      <c r="J5" s="47">
        <v>6872800</v>
      </c>
      <c r="K5" s="47">
        <v>6872800</v>
      </c>
      <c r="L5" s="44" t="s">
        <v>22</v>
      </c>
      <c r="M5" s="44" t="s">
        <v>23</v>
      </c>
      <c r="N5" s="44"/>
      <c r="O5" s="48" t="e">
        <v>#N/A</v>
      </c>
      <c r="P5" s="48" t="s">
        <v>185</v>
      </c>
      <c r="Q5" s="50"/>
      <c r="R5" s="48"/>
      <c r="S5" s="48" t="s">
        <v>149</v>
      </c>
      <c r="T5" s="55">
        <v>45735</v>
      </c>
      <c r="U5" s="55">
        <v>45748</v>
      </c>
      <c r="V5" s="55">
        <v>45758</v>
      </c>
      <c r="W5" s="55"/>
      <c r="X5" s="50">
        <v>6872800</v>
      </c>
      <c r="Y5" s="50">
        <v>6872800</v>
      </c>
      <c r="Z5" s="50">
        <v>0</v>
      </c>
      <c r="AA5" s="50">
        <v>0</v>
      </c>
      <c r="AB5" s="48"/>
      <c r="AC5" s="48"/>
      <c r="AD5" s="48"/>
      <c r="AE5" s="48" t="s">
        <v>150</v>
      </c>
      <c r="AF5" s="48" t="s">
        <v>147</v>
      </c>
      <c r="AG5" s="48" t="s">
        <v>151</v>
      </c>
      <c r="AH5" s="47">
        <v>6872800</v>
      </c>
      <c r="AI5" s="50">
        <v>0</v>
      </c>
      <c r="AJ5" s="50">
        <v>0</v>
      </c>
      <c r="AK5" s="50">
        <v>0</v>
      </c>
      <c r="AL5" s="50">
        <v>0</v>
      </c>
      <c r="AM5" s="50">
        <v>0</v>
      </c>
      <c r="AN5" s="50">
        <v>0</v>
      </c>
      <c r="AO5" s="50">
        <v>0</v>
      </c>
      <c r="AP5" s="50">
        <v>0</v>
      </c>
      <c r="AQ5" s="50">
        <v>6632252</v>
      </c>
      <c r="AR5" s="50">
        <v>240548</v>
      </c>
      <c r="AS5" s="48">
        <v>4800068842</v>
      </c>
      <c r="AT5" s="55">
        <v>45798</v>
      </c>
      <c r="AU5" s="48" t="s">
        <v>186</v>
      </c>
      <c r="AV5" s="50">
        <v>61606217</v>
      </c>
      <c r="AW5" s="98"/>
    </row>
    <row r="6" spans="1:49" s="2" customFormat="1" ht="10" x14ac:dyDescent="0.2">
      <c r="A6" s="44">
        <v>900954138</v>
      </c>
      <c r="B6" s="44" t="s">
        <v>18</v>
      </c>
      <c r="C6" s="44" t="s">
        <v>19</v>
      </c>
      <c r="D6" s="44">
        <v>91303</v>
      </c>
      <c r="E6" s="44" t="s">
        <v>127</v>
      </c>
      <c r="F6" s="44" t="s">
        <v>97</v>
      </c>
      <c r="G6" s="44" t="s">
        <v>166</v>
      </c>
      <c r="H6" s="45">
        <v>45734</v>
      </c>
      <c r="I6" s="46">
        <v>45748</v>
      </c>
      <c r="J6" s="47">
        <v>5698800</v>
      </c>
      <c r="K6" s="47">
        <v>5698800</v>
      </c>
      <c r="L6" s="44" t="s">
        <v>22</v>
      </c>
      <c r="M6" s="44" t="s">
        <v>23</v>
      </c>
      <c r="N6" s="44"/>
      <c r="O6" s="48" t="e">
        <v>#N/A</v>
      </c>
      <c r="P6" s="48" t="s">
        <v>185</v>
      </c>
      <c r="Q6" s="50"/>
      <c r="R6" s="48"/>
      <c r="S6" s="48" t="s">
        <v>149</v>
      </c>
      <c r="T6" s="55">
        <v>45734</v>
      </c>
      <c r="U6" s="55">
        <v>45748</v>
      </c>
      <c r="V6" s="55">
        <v>45757</v>
      </c>
      <c r="W6" s="55"/>
      <c r="X6" s="50">
        <v>5698800</v>
      </c>
      <c r="Y6" s="50">
        <v>5698800</v>
      </c>
      <c r="Z6" s="50">
        <v>0</v>
      </c>
      <c r="AA6" s="50">
        <v>0</v>
      </c>
      <c r="AB6" s="48"/>
      <c r="AC6" s="48"/>
      <c r="AD6" s="48"/>
      <c r="AE6" s="48" t="s">
        <v>150</v>
      </c>
      <c r="AF6" s="48" t="s">
        <v>147</v>
      </c>
      <c r="AG6" s="48" t="s">
        <v>151</v>
      </c>
      <c r="AH6" s="47">
        <v>5698800</v>
      </c>
      <c r="AI6" s="50">
        <v>0</v>
      </c>
      <c r="AJ6" s="50">
        <v>0</v>
      </c>
      <c r="AK6" s="50">
        <v>0</v>
      </c>
      <c r="AL6" s="50">
        <v>0</v>
      </c>
      <c r="AM6" s="50">
        <v>0</v>
      </c>
      <c r="AN6" s="50">
        <v>0</v>
      </c>
      <c r="AO6" s="50">
        <v>0</v>
      </c>
      <c r="AP6" s="50">
        <v>0</v>
      </c>
      <c r="AQ6" s="50">
        <v>5499342</v>
      </c>
      <c r="AR6" s="50">
        <v>199458</v>
      </c>
      <c r="AS6" s="48">
        <v>4800068842</v>
      </c>
      <c r="AT6" s="55">
        <v>45798</v>
      </c>
      <c r="AU6" s="48" t="s">
        <v>186</v>
      </c>
      <c r="AV6" s="50">
        <v>61606217</v>
      </c>
      <c r="AW6" s="98"/>
    </row>
    <row r="7" spans="1:49" s="2" customFormat="1" ht="10" x14ac:dyDescent="0.2">
      <c r="A7" s="44">
        <v>900954138</v>
      </c>
      <c r="B7" s="44" t="s">
        <v>18</v>
      </c>
      <c r="C7" s="44" t="s">
        <v>19</v>
      </c>
      <c r="D7" s="44">
        <v>91300</v>
      </c>
      <c r="E7" s="44" t="s">
        <v>123</v>
      </c>
      <c r="F7" s="44" t="s">
        <v>93</v>
      </c>
      <c r="G7" s="44" t="s">
        <v>162</v>
      </c>
      <c r="H7" s="45">
        <v>45731</v>
      </c>
      <c r="I7" s="46">
        <v>45748</v>
      </c>
      <c r="J7" s="47">
        <v>3799200</v>
      </c>
      <c r="K7" s="47">
        <v>3799200</v>
      </c>
      <c r="L7" s="44" t="s">
        <v>22</v>
      </c>
      <c r="M7" s="44" t="s">
        <v>23</v>
      </c>
      <c r="N7" s="44"/>
      <c r="O7" s="48" t="e">
        <v>#N/A</v>
      </c>
      <c r="P7" s="48" t="s">
        <v>185</v>
      </c>
      <c r="Q7" s="50"/>
      <c r="R7" s="48"/>
      <c r="S7" s="48" t="s">
        <v>149</v>
      </c>
      <c r="T7" s="55">
        <v>45733</v>
      </c>
      <c r="U7" s="55">
        <v>45748</v>
      </c>
      <c r="V7" s="55">
        <v>45771</v>
      </c>
      <c r="W7" s="55"/>
      <c r="X7" s="50">
        <v>3799200</v>
      </c>
      <c r="Y7" s="50">
        <v>3799200</v>
      </c>
      <c r="Z7" s="50">
        <v>0</v>
      </c>
      <c r="AA7" s="50">
        <v>0</v>
      </c>
      <c r="AB7" s="48"/>
      <c r="AC7" s="48"/>
      <c r="AD7" s="48"/>
      <c r="AE7" s="48" t="s">
        <v>150</v>
      </c>
      <c r="AF7" s="48" t="s">
        <v>147</v>
      </c>
      <c r="AG7" s="48" t="s">
        <v>151</v>
      </c>
      <c r="AH7" s="47">
        <v>3799200</v>
      </c>
      <c r="AI7" s="50">
        <v>0</v>
      </c>
      <c r="AJ7" s="50">
        <v>0</v>
      </c>
      <c r="AK7" s="50">
        <v>0</v>
      </c>
      <c r="AL7" s="50">
        <v>0</v>
      </c>
      <c r="AM7" s="50">
        <v>0</v>
      </c>
      <c r="AN7" s="50">
        <v>0</v>
      </c>
      <c r="AO7" s="50">
        <v>0</v>
      </c>
      <c r="AP7" s="50">
        <v>0</v>
      </c>
      <c r="AQ7" s="50">
        <v>3666228</v>
      </c>
      <c r="AR7" s="50">
        <v>132972</v>
      </c>
      <c r="AS7" s="48">
        <v>4800068842</v>
      </c>
      <c r="AT7" s="55">
        <v>45798</v>
      </c>
      <c r="AU7" s="48" t="s">
        <v>186</v>
      </c>
      <c r="AV7" s="50">
        <v>61606217</v>
      </c>
      <c r="AW7" s="98"/>
    </row>
    <row r="8" spans="1:49" s="2" customFormat="1" ht="10" x14ac:dyDescent="0.2">
      <c r="A8" s="44">
        <v>900954138</v>
      </c>
      <c r="B8" s="44" t="s">
        <v>18</v>
      </c>
      <c r="C8" s="44" t="s">
        <v>19</v>
      </c>
      <c r="D8" s="44">
        <v>91302</v>
      </c>
      <c r="E8" s="44" t="s">
        <v>126</v>
      </c>
      <c r="F8" s="44" t="s">
        <v>96</v>
      </c>
      <c r="G8" s="44" t="s">
        <v>165</v>
      </c>
      <c r="H8" s="45">
        <v>45734</v>
      </c>
      <c r="I8" s="46">
        <v>45748</v>
      </c>
      <c r="J8" s="47">
        <v>3748800</v>
      </c>
      <c r="K8" s="47">
        <v>3748800</v>
      </c>
      <c r="L8" s="44" t="s">
        <v>22</v>
      </c>
      <c r="M8" s="44" t="s">
        <v>23</v>
      </c>
      <c r="N8" s="44"/>
      <c r="O8" s="48" t="e">
        <v>#N/A</v>
      </c>
      <c r="P8" s="48" t="s">
        <v>185</v>
      </c>
      <c r="Q8" s="50"/>
      <c r="R8" s="48"/>
      <c r="S8" s="48" t="s">
        <v>149</v>
      </c>
      <c r="T8" s="55">
        <v>45734</v>
      </c>
      <c r="U8" s="55">
        <v>45748</v>
      </c>
      <c r="V8" s="55">
        <v>45757</v>
      </c>
      <c r="W8" s="55"/>
      <c r="X8" s="50">
        <v>3748800</v>
      </c>
      <c r="Y8" s="50">
        <v>3748800</v>
      </c>
      <c r="Z8" s="50">
        <v>0</v>
      </c>
      <c r="AA8" s="50">
        <v>0</v>
      </c>
      <c r="AB8" s="48"/>
      <c r="AC8" s="48"/>
      <c r="AD8" s="48"/>
      <c r="AE8" s="48" t="s">
        <v>150</v>
      </c>
      <c r="AF8" s="48" t="s">
        <v>147</v>
      </c>
      <c r="AG8" s="48" t="s">
        <v>151</v>
      </c>
      <c r="AH8" s="47">
        <v>3748800</v>
      </c>
      <c r="AI8" s="50">
        <v>0</v>
      </c>
      <c r="AJ8" s="50">
        <v>0</v>
      </c>
      <c r="AK8" s="50">
        <v>0</v>
      </c>
      <c r="AL8" s="50">
        <v>0</v>
      </c>
      <c r="AM8" s="50">
        <v>0</v>
      </c>
      <c r="AN8" s="50">
        <v>0</v>
      </c>
      <c r="AO8" s="50">
        <v>0</v>
      </c>
      <c r="AP8" s="50">
        <v>0</v>
      </c>
      <c r="AQ8" s="50">
        <v>3617592</v>
      </c>
      <c r="AR8" s="50">
        <v>131208</v>
      </c>
      <c r="AS8" s="48">
        <v>4800068842</v>
      </c>
      <c r="AT8" s="55">
        <v>45798</v>
      </c>
      <c r="AU8" s="48" t="s">
        <v>186</v>
      </c>
      <c r="AV8" s="50">
        <v>61606217</v>
      </c>
      <c r="AW8" s="98"/>
    </row>
    <row r="9" spans="1:49" s="2" customFormat="1" ht="10" x14ac:dyDescent="0.2">
      <c r="A9" s="44">
        <v>900954138</v>
      </c>
      <c r="B9" s="44" t="s">
        <v>18</v>
      </c>
      <c r="C9" s="44" t="s">
        <v>19</v>
      </c>
      <c r="D9" s="44">
        <v>91325</v>
      </c>
      <c r="E9" s="44" t="s">
        <v>135</v>
      </c>
      <c r="F9" s="44" t="s">
        <v>105</v>
      </c>
      <c r="G9" s="44" t="s">
        <v>174</v>
      </c>
      <c r="H9" s="45">
        <v>45735</v>
      </c>
      <c r="I9" s="46">
        <v>45748</v>
      </c>
      <c r="J9" s="47">
        <v>3748800</v>
      </c>
      <c r="K9" s="47">
        <v>3748800</v>
      </c>
      <c r="L9" s="44" t="s">
        <v>22</v>
      </c>
      <c r="M9" s="44" t="s">
        <v>23</v>
      </c>
      <c r="N9" s="44"/>
      <c r="O9" s="48" t="e">
        <v>#N/A</v>
      </c>
      <c r="P9" s="48" t="s">
        <v>185</v>
      </c>
      <c r="Q9" s="50"/>
      <c r="R9" s="48"/>
      <c r="S9" s="48" t="s">
        <v>149</v>
      </c>
      <c r="T9" s="55">
        <v>45735</v>
      </c>
      <c r="U9" s="55">
        <v>45748</v>
      </c>
      <c r="V9" s="55">
        <v>45758</v>
      </c>
      <c r="W9" s="55"/>
      <c r="X9" s="50">
        <v>3748800</v>
      </c>
      <c r="Y9" s="50">
        <v>3748800</v>
      </c>
      <c r="Z9" s="50">
        <v>0</v>
      </c>
      <c r="AA9" s="50">
        <v>0</v>
      </c>
      <c r="AB9" s="48"/>
      <c r="AC9" s="48"/>
      <c r="AD9" s="48"/>
      <c r="AE9" s="48" t="s">
        <v>150</v>
      </c>
      <c r="AF9" s="48" t="s">
        <v>147</v>
      </c>
      <c r="AG9" s="48" t="s">
        <v>151</v>
      </c>
      <c r="AH9" s="47">
        <v>3748800</v>
      </c>
      <c r="AI9" s="50">
        <v>0</v>
      </c>
      <c r="AJ9" s="50">
        <v>0</v>
      </c>
      <c r="AK9" s="50">
        <v>0</v>
      </c>
      <c r="AL9" s="50">
        <v>0</v>
      </c>
      <c r="AM9" s="50">
        <v>0</v>
      </c>
      <c r="AN9" s="50">
        <v>0</v>
      </c>
      <c r="AO9" s="50">
        <v>0</v>
      </c>
      <c r="AP9" s="50">
        <v>0</v>
      </c>
      <c r="AQ9" s="50">
        <v>3617592</v>
      </c>
      <c r="AR9" s="50">
        <v>131208</v>
      </c>
      <c r="AS9" s="48">
        <v>4800068842</v>
      </c>
      <c r="AT9" s="55">
        <v>45798</v>
      </c>
      <c r="AU9" s="48" t="s">
        <v>186</v>
      </c>
      <c r="AV9" s="50">
        <v>61606217</v>
      </c>
      <c r="AW9" s="98"/>
    </row>
    <row r="10" spans="1:49" s="2" customFormat="1" ht="10" x14ac:dyDescent="0.2">
      <c r="A10" s="44">
        <v>900954138</v>
      </c>
      <c r="B10" s="44" t="s">
        <v>18</v>
      </c>
      <c r="C10" s="44" t="s">
        <v>19</v>
      </c>
      <c r="D10" s="44">
        <v>91326</v>
      </c>
      <c r="E10" s="44" t="s">
        <v>136</v>
      </c>
      <c r="F10" s="44" t="s">
        <v>106</v>
      </c>
      <c r="G10" s="44" t="s">
        <v>175</v>
      </c>
      <c r="H10" s="45">
        <v>45735</v>
      </c>
      <c r="I10" s="46">
        <v>45748</v>
      </c>
      <c r="J10" s="47">
        <v>3384000</v>
      </c>
      <c r="K10" s="47">
        <v>3384000</v>
      </c>
      <c r="L10" s="44" t="s">
        <v>22</v>
      </c>
      <c r="M10" s="44" t="s">
        <v>23</v>
      </c>
      <c r="N10" s="44"/>
      <c r="O10" s="48" t="e">
        <v>#N/A</v>
      </c>
      <c r="P10" s="48" t="s">
        <v>185</v>
      </c>
      <c r="Q10" s="50"/>
      <c r="R10" s="48"/>
      <c r="S10" s="48" t="s">
        <v>149</v>
      </c>
      <c r="T10" s="55">
        <v>45735</v>
      </c>
      <c r="U10" s="55">
        <v>45748</v>
      </c>
      <c r="V10" s="55">
        <v>45758</v>
      </c>
      <c r="W10" s="55"/>
      <c r="X10" s="50">
        <v>3384000</v>
      </c>
      <c r="Y10" s="50">
        <v>3384000</v>
      </c>
      <c r="Z10" s="50">
        <v>0</v>
      </c>
      <c r="AA10" s="50">
        <v>0</v>
      </c>
      <c r="AB10" s="48"/>
      <c r="AC10" s="48"/>
      <c r="AD10" s="48"/>
      <c r="AE10" s="48" t="s">
        <v>150</v>
      </c>
      <c r="AF10" s="48" t="s">
        <v>147</v>
      </c>
      <c r="AG10" s="48" t="s">
        <v>151</v>
      </c>
      <c r="AH10" s="47">
        <v>3384000</v>
      </c>
      <c r="AI10" s="50">
        <v>0</v>
      </c>
      <c r="AJ10" s="50">
        <v>0</v>
      </c>
      <c r="AK10" s="50">
        <v>0</v>
      </c>
      <c r="AL10" s="50">
        <v>0</v>
      </c>
      <c r="AM10" s="50">
        <v>0</v>
      </c>
      <c r="AN10" s="50">
        <v>0</v>
      </c>
      <c r="AO10" s="50">
        <v>0</v>
      </c>
      <c r="AP10" s="50">
        <v>0</v>
      </c>
      <c r="AQ10" s="50">
        <v>3265560</v>
      </c>
      <c r="AR10" s="50">
        <v>118440</v>
      </c>
      <c r="AS10" s="48">
        <v>4800068842</v>
      </c>
      <c r="AT10" s="55">
        <v>45798</v>
      </c>
      <c r="AU10" s="48" t="s">
        <v>186</v>
      </c>
      <c r="AV10" s="50">
        <v>61606217</v>
      </c>
      <c r="AW10" s="98"/>
    </row>
    <row r="11" spans="1:49" s="2" customFormat="1" ht="10" x14ac:dyDescent="0.2">
      <c r="A11" s="44">
        <v>900954138</v>
      </c>
      <c r="B11" s="44" t="s">
        <v>18</v>
      </c>
      <c r="C11" s="44" t="s">
        <v>19</v>
      </c>
      <c r="D11" s="44">
        <v>91294</v>
      </c>
      <c r="E11" s="44" t="s">
        <v>118</v>
      </c>
      <c r="F11" s="44" t="s">
        <v>88</v>
      </c>
      <c r="G11" s="44" t="s">
        <v>157</v>
      </c>
      <c r="H11" s="45">
        <v>45731</v>
      </c>
      <c r="I11" s="46">
        <v>45748</v>
      </c>
      <c r="J11" s="47">
        <v>3342000</v>
      </c>
      <c r="K11" s="47">
        <v>3342000</v>
      </c>
      <c r="L11" s="44" t="s">
        <v>22</v>
      </c>
      <c r="M11" s="44" t="s">
        <v>23</v>
      </c>
      <c r="N11" s="44"/>
      <c r="O11" s="48" t="e">
        <v>#N/A</v>
      </c>
      <c r="P11" s="48" t="s">
        <v>185</v>
      </c>
      <c r="Q11" s="50"/>
      <c r="R11" s="48"/>
      <c r="S11" s="48" t="s">
        <v>149</v>
      </c>
      <c r="T11" s="55">
        <v>45731</v>
      </c>
      <c r="U11" s="55">
        <v>45748</v>
      </c>
      <c r="V11" s="55">
        <v>45771</v>
      </c>
      <c r="W11" s="55"/>
      <c r="X11" s="50">
        <v>3342000</v>
      </c>
      <c r="Y11" s="50">
        <v>3342000</v>
      </c>
      <c r="Z11" s="50">
        <v>0</v>
      </c>
      <c r="AA11" s="50">
        <v>0</v>
      </c>
      <c r="AB11" s="48"/>
      <c r="AC11" s="48"/>
      <c r="AD11" s="48"/>
      <c r="AE11" s="48" t="s">
        <v>150</v>
      </c>
      <c r="AF11" s="48" t="s">
        <v>147</v>
      </c>
      <c r="AG11" s="48" t="s">
        <v>151</v>
      </c>
      <c r="AH11" s="47">
        <v>3342000</v>
      </c>
      <c r="AI11" s="50">
        <v>0</v>
      </c>
      <c r="AJ11" s="50">
        <v>0</v>
      </c>
      <c r="AK11" s="50">
        <v>0</v>
      </c>
      <c r="AL11" s="50">
        <v>0</v>
      </c>
      <c r="AM11" s="50">
        <v>0</v>
      </c>
      <c r="AN11" s="50">
        <v>0</v>
      </c>
      <c r="AO11" s="50">
        <v>0</v>
      </c>
      <c r="AP11" s="50">
        <v>0</v>
      </c>
      <c r="AQ11" s="50">
        <v>3225030</v>
      </c>
      <c r="AR11" s="50">
        <v>116970</v>
      </c>
      <c r="AS11" s="48">
        <v>4800068842</v>
      </c>
      <c r="AT11" s="55">
        <v>45798</v>
      </c>
      <c r="AU11" s="48" t="s">
        <v>186</v>
      </c>
      <c r="AV11" s="50">
        <v>61606217</v>
      </c>
      <c r="AW11" s="98"/>
    </row>
    <row r="12" spans="1:49" s="2" customFormat="1" ht="10" x14ac:dyDescent="0.2">
      <c r="A12" s="44">
        <v>900954138</v>
      </c>
      <c r="B12" s="44" t="s">
        <v>18</v>
      </c>
      <c r="C12" s="44" t="s">
        <v>19</v>
      </c>
      <c r="D12" s="44">
        <v>91328</v>
      </c>
      <c r="E12" s="44" t="s">
        <v>138</v>
      </c>
      <c r="F12" s="44" t="s">
        <v>108</v>
      </c>
      <c r="G12" s="44" t="s">
        <v>177</v>
      </c>
      <c r="H12" s="45">
        <v>45735</v>
      </c>
      <c r="I12" s="46">
        <v>45748</v>
      </c>
      <c r="J12" s="47">
        <v>2820000</v>
      </c>
      <c r="K12" s="47">
        <v>2820000</v>
      </c>
      <c r="L12" s="44" t="s">
        <v>22</v>
      </c>
      <c r="M12" s="44" t="s">
        <v>23</v>
      </c>
      <c r="N12" s="44"/>
      <c r="O12" s="48" t="e">
        <v>#N/A</v>
      </c>
      <c r="P12" s="48" t="s">
        <v>185</v>
      </c>
      <c r="Q12" s="50"/>
      <c r="R12" s="48"/>
      <c r="S12" s="48" t="s">
        <v>149</v>
      </c>
      <c r="T12" s="55">
        <v>45735</v>
      </c>
      <c r="U12" s="55">
        <v>45748</v>
      </c>
      <c r="V12" s="55">
        <v>45757</v>
      </c>
      <c r="W12" s="55"/>
      <c r="X12" s="50">
        <v>2820000</v>
      </c>
      <c r="Y12" s="50">
        <v>2820000</v>
      </c>
      <c r="Z12" s="50">
        <v>0</v>
      </c>
      <c r="AA12" s="50">
        <v>0</v>
      </c>
      <c r="AB12" s="48"/>
      <c r="AC12" s="48"/>
      <c r="AD12" s="48"/>
      <c r="AE12" s="48" t="s">
        <v>150</v>
      </c>
      <c r="AF12" s="48" t="s">
        <v>147</v>
      </c>
      <c r="AG12" s="48" t="s">
        <v>151</v>
      </c>
      <c r="AH12" s="47">
        <v>2820000</v>
      </c>
      <c r="AI12" s="50">
        <v>0</v>
      </c>
      <c r="AJ12" s="50">
        <v>0</v>
      </c>
      <c r="AK12" s="50">
        <v>0</v>
      </c>
      <c r="AL12" s="50">
        <v>0</v>
      </c>
      <c r="AM12" s="50">
        <v>0</v>
      </c>
      <c r="AN12" s="50">
        <v>0</v>
      </c>
      <c r="AO12" s="50">
        <v>0</v>
      </c>
      <c r="AP12" s="50">
        <v>0</v>
      </c>
      <c r="AQ12" s="50">
        <v>2721300</v>
      </c>
      <c r="AR12" s="50">
        <v>98700</v>
      </c>
      <c r="AS12" s="48">
        <v>4800068842</v>
      </c>
      <c r="AT12" s="55">
        <v>45798</v>
      </c>
      <c r="AU12" s="48" t="s">
        <v>186</v>
      </c>
      <c r="AV12" s="50">
        <v>61606217</v>
      </c>
      <c r="AW12" s="98"/>
    </row>
    <row r="13" spans="1:49" s="2" customFormat="1" ht="10" x14ac:dyDescent="0.2">
      <c r="A13" s="44">
        <v>900954138</v>
      </c>
      <c r="B13" s="44" t="s">
        <v>18</v>
      </c>
      <c r="C13" s="44" t="s">
        <v>19</v>
      </c>
      <c r="D13" s="44">
        <v>91296</v>
      </c>
      <c r="E13" s="44" t="s">
        <v>120</v>
      </c>
      <c r="F13" s="44" t="s">
        <v>90</v>
      </c>
      <c r="G13" s="44" t="s">
        <v>159</v>
      </c>
      <c r="H13" s="45">
        <v>45731</v>
      </c>
      <c r="I13" s="46">
        <v>45748</v>
      </c>
      <c r="J13" s="47">
        <v>2532800</v>
      </c>
      <c r="K13" s="47">
        <v>2532800</v>
      </c>
      <c r="L13" s="44" t="s">
        <v>22</v>
      </c>
      <c r="M13" s="44" t="s">
        <v>23</v>
      </c>
      <c r="N13" s="44"/>
      <c r="O13" s="48" t="e">
        <v>#N/A</v>
      </c>
      <c r="P13" s="48" t="s">
        <v>185</v>
      </c>
      <c r="Q13" s="50"/>
      <c r="R13" s="48"/>
      <c r="S13" s="48" t="s">
        <v>149</v>
      </c>
      <c r="T13" s="55">
        <v>45733</v>
      </c>
      <c r="U13" s="55">
        <v>45748</v>
      </c>
      <c r="V13" s="55">
        <v>45771</v>
      </c>
      <c r="W13" s="55"/>
      <c r="X13" s="50">
        <v>2532800</v>
      </c>
      <c r="Y13" s="50">
        <v>2532800</v>
      </c>
      <c r="Z13" s="50">
        <v>0</v>
      </c>
      <c r="AA13" s="50">
        <v>0</v>
      </c>
      <c r="AB13" s="48"/>
      <c r="AC13" s="48"/>
      <c r="AD13" s="48"/>
      <c r="AE13" s="48" t="s">
        <v>150</v>
      </c>
      <c r="AF13" s="48" t="s">
        <v>147</v>
      </c>
      <c r="AG13" s="48" t="s">
        <v>151</v>
      </c>
      <c r="AH13" s="47">
        <v>2532800</v>
      </c>
      <c r="AI13" s="50">
        <v>0</v>
      </c>
      <c r="AJ13" s="50">
        <v>0</v>
      </c>
      <c r="AK13" s="50">
        <v>0</v>
      </c>
      <c r="AL13" s="50">
        <v>0</v>
      </c>
      <c r="AM13" s="50">
        <v>0</v>
      </c>
      <c r="AN13" s="50">
        <v>0</v>
      </c>
      <c r="AO13" s="50">
        <v>0</v>
      </c>
      <c r="AP13" s="50">
        <v>0</v>
      </c>
      <c r="AQ13" s="50">
        <v>2444152</v>
      </c>
      <c r="AR13" s="50">
        <v>88648</v>
      </c>
      <c r="AS13" s="48">
        <v>4800068842</v>
      </c>
      <c r="AT13" s="55">
        <v>45798</v>
      </c>
      <c r="AU13" s="48" t="s">
        <v>186</v>
      </c>
      <c r="AV13" s="50">
        <v>61606217</v>
      </c>
      <c r="AW13" s="98"/>
    </row>
    <row r="14" spans="1:49" s="2" customFormat="1" ht="10" x14ac:dyDescent="0.2">
      <c r="A14" s="44">
        <v>900954138</v>
      </c>
      <c r="B14" s="44" t="s">
        <v>18</v>
      </c>
      <c r="C14" s="44" t="s">
        <v>19</v>
      </c>
      <c r="D14" s="44">
        <v>91304</v>
      </c>
      <c r="E14" s="44" t="s">
        <v>128</v>
      </c>
      <c r="F14" s="44" t="s">
        <v>98</v>
      </c>
      <c r="G14" s="44" t="s">
        <v>167</v>
      </c>
      <c r="H14" s="45">
        <v>45734</v>
      </c>
      <c r="I14" s="46">
        <v>45748</v>
      </c>
      <c r="J14" s="47">
        <v>2303200</v>
      </c>
      <c r="K14" s="47">
        <v>2303200</v>
      </c>
      <c r="L14" s="44" t="s">
        <v>22</v>
      </c>
      <c r="M14" s="44" t="s">
        <v>23</v>
      </c>
      <c r="N14" s="44"/>
      <c r="O14" s="48" t="e">
        <v>#N/A</v>
      </c>
      <c r="P14" s="48" t="s">
        <v>185</v>
      </c>
      <c r="Q14" s="50"/>
      <c r="R14" s="48"/>
      <c r="S14" s="48" t="s">
        <v>149</v>
      </c>
      <c r="T14" s="55">
        <v>45734</v>
      </c>
      <c r="U14" s="55">
        <v>45748</v>
      </c>
      <c r="V14" s="55">
        <v>45757</v>
      </c>
      <c r="W14" s="55"/>
      <c r="X14" s="50">
        <v>2303200</v>
      </c>
      <c r="Y14" s="50">
        <v>2303200</v>
      </c>
      <c r="Z14" s="50">
        <v>0</v>
      </c>
      <c r="AA14" s="50">
        <v>0</v>
      </c>
      <c r="AB14" s="48"/>
      <c r="AC14" s="48"/>
      <c r="AD14" s="48"/>
      <c r="AE14" s="48" t="s">
        <v>150</v>
      </c>
      <c r="AF14" s="48" t="s">
        <v>147</v>
      </c>
      <c r="AG14" s="48" t="s">
        <v>151</v>
      </c>
      <c r="AH14" s="47">
        <v>2303200</v>
      </c>
      <c r="AI14" s="50">
        <v>0</v>
      </c>
      <c r="AJ14" s="50">
        <v>0</v>
      </c>
      <c r="AK14" s="50">
        <v>0</v>
      </c>
      <c r="AL14" s="50">
        <v>0</v>
      </c>
      <c r="AM14" s="50">
        <v>0</v>
      </c>
      <c r="AN14" s="50">
        <v>0</v>
      </c>
      <c r="AO14" s="50">
        <v>0</v>
      </c>
      <c r="AP14" s="50">
        <v>0</v>
      </c>
      <c r="AQ14" s="50">
        <v>2222588</v>
      </c>
      <c r="AR14" s="50">
        <v>80612</v>
      </c>
      <c r="AS14" s="48">
        <v>4800068842</v>
      </c>
      <c r="AT14" s="55">
        <v>45798</v>
      </c>
      <c r="AU14" s="48" t="s">
        <v>186</v>
      </c>
      <c r="AV14" s="50">
        <v>61606217</v>
      </c>
      <c r="AW14" s="98"/>
    </row>
    <row r="15" spans="1:49" s="2" customFormat="1" ht="10" x14ac:dyDescent="0.2">
      <c r="A15" s="44">
        <v>900954138</v>
      </c>
      <c r="B15" s="44" t="s">
        <v>18</v>
      </c>
      <c r="C15" s="44" t="s">
        <v>19</v>
      </c>
      <c r="D15" s="44">
        <v>91299</v>
      </c>
      <c r="E15" s="44" t="s">
        <v>122</v>
      </c>
      <c r="F15" s="44" t="s">
        <v>92</v>
      </c>
      <c r="G15" s="44" t="s">
        <v>161</v>
      </c>
      <c r="H15" s="45">
        <v>45731</v>
      </c>
      <c r="I15" s="46">
        <v>45748</v>
      </c>
      <c r="J15" s="47">
        <v>1874400</v>
      </c>
      <c r="K15" s="47">
        <v>1874400</v>
      </c>
      <c r="L15" s="44" t="s">
        <v>22</v>
      </c>
      <c r="M15" s="44" t="s">
        <v>23</v>
      </c>
      <c r="N15" s="44"/>
      <c r="O15" s="48" t="e">
        <v>#N/A</v>
      </c>
      <c r="P15" s="48" t="s">
        <v>185</v>
      </c>
      <c r="Q15" s="50"/>
      <c r="R15" s="48"/>
      <c r="S15" s="48" t="s">
        <v>149</v>
      </c>
      <c r="T15" s="55">
        <v>45733</v>
      </c>
      <c r="U15" s="55">
        <v>45748</v>
      </c>
      <c r="V15" s="55">
        <v>45771</v>
      </c>
      <c r="W15" s="55"/>
      <c r="X15" s="50">
        <v>1874400</v>
      </c>
      <c r="Y15" s="50">
        <v>1874400</v>
      </c>
      <c r="Z15" s="50">
        <v>0</v>
      </c>
      <c r="AA15" s="50">
        <v>0</v>
      </c>
      <c r="AB15" s="48"/>
      <c r="AC15" s="48"/>
      <c r="AD15" s="48"/>
      <c r="AE15" s="48" t="s">
        <v>150</v>
      </c>
      <c r="AF15" s="48" t="s">
        <v>147</v>
      </c>
      <c r="AG15" s="48" t="s">
        <v>151</v>
      </c>
      <c r="AH15" s="47">
        <v>1874400</v>
      </c>
      <c r="AI15" s="50">
        <v>0</v>
      </c>
      <c r="AJ15" s="50">
        <v>0</v>
      </c>
      <c r="AK15" s="50">
        <v>0</v>
      </c>
      <c r="AL15" s="50">
        <v>0</v>
      </c>
      <c r="AM15" s="50">
        <v>0</v>
      </c>
      <c r="AN15" s="50">
        <v>0</v>
      </c>
      <c r="AO15" s="50">
        <v>0</v>
      </c>
      <c r="AP15" s="50">
        <v>0</v>
      </c>
      <c r="AQ15" s="50">
        <v>1808796</v>
      </c>
      <c r="AR15" s="50">
        <v>65604</v>
      </c>
      <c r="AS15" s="48">
        <v>4800068842</v>
      </c>
      <c r="AT15" s="55">
        <v>45798</v>
      </c>
      <c r="AU15" s="48" t="s">
        <v>186</v>
      </c>
      <c r="AV15" s="50">
        <v>61606217</v>
      </c>
      <c r="AW15" s="98"/>
    </row>
    <row r="16" spans="1:49" s="2" customFormat="1" ht="10" x14ac:dyDescent="0.2">
      <c r="A16" s="44">
        <v>900954138</v>
      </c>
      <c r="B16" s="44" t="s">
        <v>18</v>
      </c>
      <c r="C16" s="44" t="s">
        <v>19</v>
      </c>
      <c r="D16" s="44">
        <v>91324</v>
      </c>
      <c r="E16" s="44" t="s">
        <v>134</v>
      </c>
      <c r="F16" s="44" t="s">
        <v>104</v>
      </c>
      <c r="G16" s="44" t="s">
        <v>173</v>
      </c>
      <c r="H16" s="45">
        <v>45735</v>
      </c>
      <c r="I16" s="46">
        <v>45748</v>
      </c>
      <c r="J16" s="47">
        <v>1852600</v>
      </c>
      <c r="K16" s="47">
        <v>1852600</v>
      </c>
      <c r="L16" s="44" t="s">
        <v>22</v>
      </c>
      <c r="M16" s="44" t="s">
        <v>23</v>
      </c>
      <c r="N16" s="44"/>
      <c r="O16" s="48" t="e">
        <v>#N/A</v>
      </c>
      <c r="P16" s="48" t="s">
        <v>185</v>
      </c>
      <c r="Q16" s="50"/>
      <c r="R16" s="48"/>
      <c r="S16" s="48" t="s">
        <v>149</v>
      </c>
      <c r="T16" s="55">
        <v>45735</v>
      </c>
      <c r="U16" s="55">
        <v>45748</v>
      </c>
      <c r="V16" s="55">
        <v>45758</v>
      </c>
      <c r="W16" s="55"/>
      <c r="X16" s="50">
        <v>1852600</v>
      </c>
      <c r="Y16" s="50">
        <v>1852600</v>
      </c>
      <c r="Z16" s="50">
        <v>0</v>
      </c>
      <c r="AA16" s="50">
        <v>0</v>
      </c>
      <c r="AB16" s="48"/>
      <c r="AC16" s="48"/>
      <c r="AD16" s="48"/>
      <c r="AE16" s="48" t="s">
        <v>150</v>
      </c>
      <c r="AF16" s="48" t="s">
        <v>147</v>
      </c>
      <c r="AG16" s="48" t="s">
        <v>151</v>
      </c>
      <c r="AH16" s="47">
        <v>1852600</v>
      </c>
      <c r="AI16" s="50">
        <v>0</v>
      </c>
      <c r="AJ16" s="50">
        <v>0</v>
      </c>
      <c r="AK16" s="50">
        <v>0</v>
      </c>
      <c r="AL16" s="50">
        <v>0</v>
      </c>
      <c r="AM16" s="50">
        <v>0</v>
      </c>
      <c r="AN16" s="50">
        <v>0</v>
      </c>
      <c r="AO16" s="50">
        <v>0</v>
      </c>
      <c r="AP16" s="50">
        <v>0</v>
      </c>
      <c r="AQ16" s="50">
        <v>1787759</v>
      </c>
      <c r="AR16" s="50">
        <v>64841</v>
      </c>
      <c r="AS16" s="48">
        <v>4800068842</v>
      </c>
      <c r="AT16" s="55">
        <v>45798</v>
      </c>
      <c r="AU16" s="48" t="s">
        <v>186</v>
      </c>
      <c r="AV16" s="50">
        <v>61606217</v>
      </c>
      <c r="AW16" s="98"/>
    </row>
    <row r="17" spans="1:49" s="2" customFormat="1" ht="10" x14ac:dyDescent="0.2">
      <c r="A17" s="44">
        <v>900954138</v>
      </c>
      <c r="B17" s="44" t="s">
        <v>18</v>
      </c>
      <c r="C17" s="44" t="s">
        <v>19</v>
      </c>
      <c r="D17" s="44">
        <v>91327</v>
      </c>
      <c r="E17" s="44" t="s">
        <v>137</v>
      </c>
      <c r="F17" s="44" t="s">
        <v>107</v>
      </c>
      <c r="G17" s="44" t="s">
        <v>176</v>
      </c>
      <c r="H17" s="45">
        <v>45735</v>
      </c>
      <c r="I17" s="46">
        <v>45748</v>
      </c>
      <c r="J17" s="47">
        <v>1614400</v>
      </c>
      <c r="K17" s="47">
        <v>1614400</v>
      </c>
      <c r="L17" s="44" t="s">
        <v>22</v>
      </c>
      <c r="M17" s="44" t="s">
        <v>23</v>
      </c>
      <c r="N17" s="44"/>
      <c r="O17" s="48" t="e">
        <v>#N/A</v>
      </c>
      <c r="P17" s="48" t="s">
        <v>185</v>
      </c>
      <c r="Q17" s="50"/>
      <c r="R17" s="48"/>
      <c r="S17" s="48" t="s">
        <v>149</v>
      </c>
      <c r="T17" s="55">
        <v>45735</v>
      </c>
      <c r="U17" s="55">
        <v>45748</v>
      </c>
      <c r="V17" s="55">
        <v>45758</v>
      </c>
      <c r="W17" s="55"/>
      <c r="X17" s="50">
        <v>1614400</v>
      </c>
      <c r="Y17" s="50">
        <v>1614400</v>
      </c>
      <c r="Z17" s="50">
        <v>0</v>
      </c>
      <c r="AA17" s="50">
        <v>0</v>
      </c>
      <c r="AB17" s="48"/>
      <c r="AC17" s="48"/>
      <c r="AD17" s="48"/>
      <c r="AE17" s="48" t="s">
        <v>150</v>
      </c>
      <c r="AF17" s="48" t="s">
        <v>147</v>
      </c>
      <c r="AG17" s="48" t="s">
        <v>151</v>
      </c>
      <c r="AH17" s="47">
        <v>1614400</v>
      </c>
      <c r="AI17" s="50">
        <v>0</v>
      </c>
      <c r="AJ17" s="50">
        <v>0</v>
      </c>
      <c r="AK17" s="50">
        <v>0</v>
      </c>
      <c r="AL17" s="50">
        <v>0</v>
      </c>
      <c r="AM17" s="50">
        <v>0</v>
      </c>
      <c r="AN17" s="50">
        <v>0</v>
      </c>
      <c r="AO17" s="50">
        <v>0</v>
      </c>
      <c r="AP17" s="50">
        <v>0</v>
      </c>
      <c r="AQ17" s="50">
        <v>1549824</v>
      </c>
      <c r="AR17" s="50">
        <v>64576</v>
      </c>
      <c r="AS17" s="48">
        <v>4800068842</v>
      </c>
      <c r="AT17" s="55">
        <v>45798</v>
      </c>
      <c r="AU17" s="48" t="s">
        <v>186</v>
      </c>
      <c r="AV17" s="50">
        <v>61606217</v>
      </c>
      <c r="AW17" s="98"/>
    </row>
    <row r="18" spans="1:49" s="2" customFormat="1" ht="10" x14ac:dyDescent="0.2">
      <c r="A18" s="44">
        <v>900954138</v>
      </c>
      <c r="B18" s="44" t="s">
        <v>18</v>
      </c>
      <c r="C18" s="44" t="s">
        <v>19</v>
      </c>
      <c r="D18" s="44">
        <v>91301</v>
      </c>
      <c r="E18" s="44" t="s">
        <v>124</v>
      </c>
      <c r="F18" s="44" t="s">
        <v>94</v>
      </c>
      <c r="G18" s="44" t="s">
        <v>163</v>
      </c>
      <c r="H18" s="45">
        <v>45731</v>
      </c>
      <c r="I18" s="46">
        <v>45748</v>
      </c>
      <c r="J18" s="47">
        <v>1236400</v>
      </c>
      <c r="K18" s="47">
        <v>1236400</v>
      </c>
      <c r="L18" s="44" t="s">
        <v>22</v>
      </c>
      <c r="M18" s="44" t="s">
        <v>23</v>
      </c>
      <c r="N18" s="44"/>
      <c r="O18" s="48" t="e">
        <v>#N/A</v>
      </c>
      <c r="P18" s="48" t="s">
        <v>185</v>
      </c>
      <c r="Q18" s="50"/>
      <c r="R18" s="48"/>
      <c r="S18" s="48" t="s">
        <v>149</v>
      </c>
      <c r="T18" s="55">
        <v>45733</v>
      </c>
      <c r="U18" s="55">
        <v>45748</v>
      </c>
      <c r="V18" s="55">
        <v>45771</v>
      </c>
      <c r="W18" s="55"/>
      <c r="X18" s="50">
        <v>1236400</v>
      </c>
      <c r="Y18" s="50">
        <v>1236400</v>
      </c>
      <c r="Z18" s="50">
        <v>4000</v>
      </c>
      <c r="AA18" s="50">
        <v>0</v>
      </c>
      <c r="AB18" s="48"/>
      <c r="AC18" s="48"/>
      <c r="AD18" s="48"/>
      <c r="AE18" s="48" t="s">
        <v>150</v>
      </c>
      <c r="AF18" s="48" t="s">
        <v>147</v>
      </c>
      <c r="AG18" s="48" t="s">
        <v>151</v>
      </c>
      <c r="AH18" s="47">
        <v>1236400</v>
      </c>
      <c r="AI18" s="50">
        <v>0</v>
      </c>
      <c r="AJ18" s="50">
        <v>0</v>
      </c>
      <c r="AK18" s="50">
        <v>0</v>
      </c>
      <c r="AL18" s="50">
        <v>0</v>
      </c>
      <c r="AM18" s="50">
        <v>0</v>
      </c>
      <c r="AN18" s="50">
        <v>0</v>
      </c>
      <c r="AO18" s="50">
        <v>0</v>
      </c>
      <c r="AP18" s="50">
        <v>0</v>
      </c>
      <c r="AQ18" s="50">
        <v>1232400</v>
      </c>
      <c r="AR18" s="50">
        <v>0</v>
      </c>
      <c r="AS18" s="48">
        <v>4800068842</v>
      </c>
      <c r="AT18" s="55">
        <v>45798</v>
      </c>
      <c r="AU18" s="48" t="s">
        <v>186</v>
      </c>
      <c r="AV18" s="50">
        <v>61606217</v>
      </c>
      <c r="AW18" s="98"/>
    </row>
    <row r="19" spans="1:49" s="2" customFormat="1" ht="10" x14ac:dyDescent="0.2">
      <c r="A19" s="44">
        <v>900954138</v>
      </c>
      <c r="B19" s="44" t="s">
        <v>18</v>
      </c>
      <c r="C19" s="44" t="s">
        <v>19</v>
      </c>
      <c r="D19" s="44">
        <v>91305</v>
      </c>
      <c r="E19" s="44" t="s">
        <v>129</v>
      </c>
      <c r="F19" s="44" t="s">
        <v>99</v>
      </c>
      <c r="G19" s="44" t="s">
        <v>168</v>
      </c>
      <c r="H19" s="45">
        <v>45734</v>
      </c>
      <c r="I19" s="46">
        <v>45748</v>
      </c>
      <c r="J19" s="47">
        <v>1236400</v>
      </c>
      <c r="K19" s="47">
        <v>1236400</v>
      </c>
      <c r="L19" s="44" t="s">
        <v>22</v>
      </c>
      <c r="M19" s="44" t="s">
        <v>23</v>
      </c>
      <c r="N19" s="44"/>
      <c r="O19" s="48" t="e">
        <v>#N/A</v>
      </c>
      <c r="P19" s="48" t="s">
        <v>185</v>
      </c>
      <c r="Q19" s="50"/>
      <c r="R19" s="48"/>
      <c r="S19" s="48" t="s">
        <v>149</v>
      </c>
      <c r="T19" s="55">
        <v>45734</v>
      </c>
      <c r="U19" s="55">
        <v>45748</v>
      </c>
      <c r="V19" s="55">
        <v>45762</v>
      </c>
      <c r="W19" s="55"/>
      <c r="X19" s="50">
        <v>1236400</v>
      </c>
      <c r="Y19" s="50">
        <v>1236400</v>
      </c>
      <c r="Z19" s="50">
        <v>4000</v>
      </c>
      <c r="AA19" s="50">
        <v>0</v>
      </c>
      <c r="AB19" s="48"/>
      <c r="AC19" s="48"/>
      <c r="AD19" s="48"/>
      <c r="AE19" s="48" t="s">
        <v>150</v>
      </c>
      <c r="AF19" s="48" t="s">
        <v>147</v>
      </c>
      <c r="AG19" s="48" t="s">
        <v>151</v>
      </c>
      <c r="AH19" s="47">
        <v>1236400</v>
      </c>
      <c r="AI19" s="50">
        <v>0</v>
      </c>
      <c r="AJ19" s="50">
        <v>0</v>
      </c>
      <c r="AK19" s="50">
        <v>0</v>
      </c>
      <c r="AL19" s="50">
        <v>0</v>
      </c>
      <c r="AM19" s="50">
        <v>0</v>
      </c>
      <c r="AN19" s="50">
        <v>0</v>
      </c>
      <c r="AO19" s="50">
        <v>0</v>
      </c>
      <c r="AP19" s="50">
        <v>0</v>
      </c>
      <c r="AQ19" s="50">
        <v>1232400</v>
      </c>
      <c r="AR19" s="50">
        <v>0</v>
      </c>
      <c r="AS19" s="48">
        <v>4800068842</v>
      </c>
      <c r="AT19" s="55">
        <v>45798</v>
      </c>
      <c r="AU19" s="48" t="s">
        <v>186</v>
      </c>
      <c r="AV19" s="50">
        <v>61606217</v>
      </c>
      <c r="AW19" s="98"/>
    </row>
    <row r="20" spans="1:49" s="2" customFormat="1" ht="10" x14ac:dyDescent="0.2">
      <c r="A20" s="44">
        <v>900954138</v>
      </c>
      <c r="B20" s="44" t="s">
        <v>18</v>
      </c>
      <c r="C20" s="44" t="s">
        <v>19</v>
      </c>
      <c r="D20" s="44">
        <v>91306</v>
      </c>
      <c r="E20" s="44" t="s">
        <v>130</v>
      </c>
      <c r="F20" s="44" t="s">
        <v>100</v>
      </c>
      <c r="G20" s="44" t="s">
        <v>169</v>
      </c>
      <c r="H20" s="45">
        <v>45734</v>
      </c>
      <c r="I20" s="46">
        <v>45748</v>
      </c>
      <c r="J20" s="47">
        <v>1236400</v>
      </c>
      <c r="K20" s="47">
        <v>1236400</v>
      </c>
      <c r="L20" s="44" t="s">
        <v>22</v>
      </c>
      <c r="M20" s="44" t="s">
        <v>23</v>
      </c>
      <c r="N20" s="44"/>
      <c r="O20" s="48" t="e">
        <v>#N/A</v>
      </c>
      <c r="P20" s="48" t="s">
        <v>185</v>
      </c>
      <c r="Q20" s="50"/>
      <c r="R20" s="48"/>
      <c r="S20" s="48" t="s">
        <v>149</v>
      </c>
      <c r="T20" s="55">
        <v>45734</v>
      </c>
      <c r="U20" s="55">
        <v>45748</v>
      </c>
      <c r="V20" s="55">
        <v>45762</v>
      </c>
      <c r="W20" s="55"/>
      <c r="X20" s="50">
        <v>1236400</v>
      </c>
      <c r="Y20" s="50">
        <v>1236400</v>
      </c>
      <c r="Z20" s="50">
        <v>4000</v>
      </c>
      <c r="AA20" s="50">
        <v>0</v>
      </c>
      <c r="AB20" s="48"/>
      <c r="AC20" s="48"/>
      <c r="AD20" s="48"/>
      <c r="AE20" s="48" t="s">
        <v>150</v>
      </c>
      <c r="AF20" s="48" t="s">
        <v>147</v>
      </c>
      <c r="AG20" s="48" t="s">
        <v>151</v>
      </c>
      <c r="AH20" s="47">
        <v>1236400</v>
      </c>
      <c r="AI20" s="50">
        <v>0</v>
      </c>
      <c r="AJ20" s="50">
        <v>0</v>
      </c>
      <c r="AK20" s="50">
        <v>0</v>
      </c>
      <c r="AL20" s="50">
        <v>0</v>
      </c>
      <c r="AM20" s="50">
        <v>0</v>
      </c>
      <c r="AN20" s="50">
        <v>0</v>
      </c>
      <c r="AO20" s="50">
        <v>0</v>
      </c>
      <c r="AP20" s="50">
        <v>0</v>
      </c>
      <c r="AQ20" s="50">
        <v>1232400</v>
      </c>
      <c r="AR20" s="50">
        <v>0</v>
      </c>
      <c r="AS20" s="48">
        <v>4800068842</v>
      </c>
      <c r="AT20" s="55">
        <v>45798</v>
      </c>
      <c r="AU20" s="48" t="s">
        <v>186</v>
      </c>
      <c r="AV20" s="50">
        <v>61606217</v>
      </c>
      <c r="AW20" s="98"/>
    </row>
    <row r="21" spans="1:49" s="2" customFormat="1" ht="10" x14ac:dyDescent="0.2">
      <c r="A21" s="44">
        <v>900954138</v>
      </c>
      <c r="B21" s="44" t="s">
        <v>18</v>
      </c>
      <c r="C21" s="44" t="s">
        <v>19</v>
      </c>
      <c r="D21" s="44">
        <v>91307</v>
      </c>
      <c r="E21" s="44" t="s">
        <v>131</v>
      </c>
      <c r="F21" s="44" t="s">
        <v>101</v>
      </c>
      <c r="G21" s="44" t="s">
        <v>170</v>
      </c>
      <c r="H21" s="45">
        <v>45734</v>
      </c>
      <c r="I21" s="46">
        <v>45748</v>
      </c>
      <c r="J21" s="47">
        <v>1236400</v>
      </c>
      <c r="K21" s="47">
        <v>1236400</v>
      </c>
      <c r="L21" s="44" t="s">
        <v>22</v>
      </c>
      <c r="M21" s="44" t="s">
        <v>23</v>
      </c>
      <c r="N21" s="44"/>
      <c r="O21" s="48" t="e">
        <v>#N/A</v>
      </c>
      <c r="P21" s="48" t="s">
        <v>185</v>
      </c>
      <c r="Q21" s="50"/>
      <c r="R21" s="48"/>
      <c r="S21" s="48" t="s">
        <v>149</v>
      </c>
      <c r="T21" s="55">
        <v>45734</v>
      </c>
      <c r="U21" s="55">
        <v>45748</v>
      </c>
      <c r="V21" s="55">
        <v>45762</v>
      </c>
      <c r="W21" s="55"/>
      <c r="X21" s="50">
        <v>1236400</v>
      </c>
      <c r="Y21" s="50">
        <v>1236400</v>
      </c>
      <c r="Z21" s="50">
        <v>4000</v>
      </c>
      <c r="AA21" s="50">
        <v>0</v>
      </c>
      <c r="AB21" s="48"/>
      <c r="AC21" s="48"/>
      <c r="AD21" s="48"/>
      <c r="AE21" s="48" t="s">
        <v>150</v>
      </c>
      <c r="AF21" s="48" t="s">
        <v>147</v>
      </c>
      <c r="AG21" s="48" t="s">
        <v>151</v>
      </c>
      <c r="AH21" s="47">
        <v>1236400</v>
      </c>
      <c r="AI21" s="50">
        <v>0</v>
      </c>
      <c r="AJ21" s="50">
        <v>0</v>
      </c>
      <c r="AK21" s="50">
        <v>0</v>
      </c>
      <c r="AL21" s="50">
        <v>0</v>
      </c>
      <c r="AM21" s="50">
        <v>0</v>
      </c>
      <c r="AN21" s="50">
        <v>0</v>
      </c>
      <c r="AO21" s="50">
        <v>0</v>
      </c>
      <c r="AP21" s="50">
        <v>0</v>
      </c>
      <c r="AQ21" s="50">
        <v>1232400</v>
      </c>
      <c r="AR21" s="50">
        <v>0</v>
      </c>
      <c r="AS21" s="48">
        <v>4800068842</v>
      </c>
      <c r="AT21" s="55">
        <v>45798</v>
      </c>
      <c r="AU21" s="48" t="s">
        <v>186</v>
      </c>
      <c r="AV21" s="50">
        <v>61606217</v>
      </c>
      <c r="AW21" s="98"/>
    </row>
    <row r="22" spans="1:49" s="2" customFormat="1" ht="10" x14ac:dyDescent="0.2">
      <c r="A22" s="44">
        <v>900954138</v>
      </c>
      <c r="B22" s="44" t="s">
        <v>18</v>
      </c>
      <c r="C22" s="44" t="s">
        <v>19</v>
      </c>
      <c r="D22" s="44">
        <v>91762</v>
      </c>
      <c r="E22" s="44" t="s">
        <v>140</v>
      </c>
      <c r="F22" s="44" t="s">
        <v>110</v>
      </c>
      <c r="G22" s="44" t="s">
        <v>179</v>
      </c>
      <c r="H22" s="45">
        <v>45751</v>
      </c>
      <c r="I22" s="46">
        <v>45751</v>
      </c>
      <c r="J22" s="47">
        <v>372000</v>
      </c>
      <c r="K22" s="47">
        <v>372000</v>
      </c>
      <c r="L22" s="44" t="s">
        <v>22</v>
      </c>
      <c r="M22" s="44" t="s">
        <v>23</v>
      </c>
      <c r="N22" s="44"/>
      <c r="O22" s="48" t="e">
        <v>#N/A</v>
      </c>
      <c r="P22" s="48" t="s">
        <v>185</v>
      </c>
      <c r="Q22" s="50"/>
      <c r="R22" s="48"/>
      <c r="S22" s="48" t="s">
        <v>149</v>
      </c>
      <c r="T22" s="55">
        <v>45751</v>
      </c>
      <c r="U22" s="55">
        <v>45751</v>
      </c>
      <c r="V22" s="55">
        <v>45762</v>
      </c>
      <c r="W22" s="55"/>
      <c r="X22" s="50">
        <v>372000</v>
      </c>
      <c r="Y22" s="50">
        <v>372000</v>
      </c>
      <c r="Z22" s="50">
        <v>0</v>
      </c>
      <c r="AA22" s="50">
        <v>0</v>
      </c>
      <c r="AB22" s="48"/>
      <c r="AC22" s="48"/>
      <c r="AD22" s="48"/>
      <c r="AE22" s="48" t="s">
        <v>150</v>
      </c>
      <c r="AF22" s="48" t="s">
        <v>147</v>
      </c>
      <c r="AG22" s="48" t="s">
        <v>151</v>
      </c>
      <c r="AH22" s="47">
        <v>372000</v>
      </c>
      <c r="AI22" s="50">
        <v>0</v>
      </c>
      <c r="AJ22" s="50">
        <v>0</v>
      </c>
      <c r="AK22" s="50">
        <v>0</v>
      </c>
      <c r="AL22" s="50">
        <v>0</v>
      </c>
      <c r="AM22" s="50">
        <v>0</v>
      </c>
      <c r="AN22" s="50">
        <v>0</v>
      </c>
      <c r="AO22" s="50">
        <v>0</v>
      </c>
      <c r="AP22" s="50">
        <v>0</v>
      </c>
      <c r="AQ22" s="50">
        <v>372000</v>
      </c>
      <c r="AR22" s="50">
        <v>0</v>
      </c>
      <c r="AS22" s="48">
        <v>4800068842</v>
      </c>
      <c r="AT22" s="55">
        <v>45798</v>
      </c>
      <c r="AU22" s="48" t="s">
        <v>186</v>
      </c>
      <c r="AV22" s="50">
        <v>61606217</v>
      </c>
      <c r="AW22" s="98"/>
    </row>
    <row r="23" spans="1:49" s="2" customFormat="1" ht="10" x14ac:dyDescent="0.2">
      <c r="A23" s="44">
        <v>900954138</v>
      </c>
      <c r="B23" s="44" t="s">
        <v>18</v>
      </c>
      <c r="C23" s="44" t="s">
        <v>19</v>
      </c>
      <c r="D23" s="44">
        <v>91297</v>
      </c>
      <c r="E23" s="44" t="s">
        <v>121</v>
      </c>
      <c r="F23" s="44" t="s">
        <v>91</v>
      </c>
      <c r="G23" s="44" t="s">
        <v>160</v>
      </c>
      <c r="H23" s="45">
        <v>45731</v>
      </c>
      <c r="I23" s="46">
        <v>45748</v>
      </c>
      <c r="J23" s="47">
        <v>186000</v>
      </c>
      <c r="K23" s="47">
        <v>186000</v>
      </c>
      <c r="L23" s="44" t="s">
        <v>22</v>
      </c>
      <c r="M23" s="44" t="s">
        <v>23</v>
      </c>
      <c r="N23" s="44"/>
      <c r="O23" s="48" t="e">
        <v>#N/A</v>
      </c>
      <c r="P23" s="48" t="s">
        <v>185</v>
      </c>
      <c r="Q23" s="50"/>
      <c r="R23" s="48"/>
      <c r="S23" s="48" t="s">
        <v>149</v>
      </c>
      <c r="T23" s="55">
        <v>45733</v>
      </c>
      <c r="U23" s="55">
        <v>45748</v>
      </c>
      <c r="V23" s="55">
        <v>45771</v>
      </c>
      <c r="W23" s="55"/>
      <c r="X23" s="50">
        <v>186000</v>
      </c>
      <c r="Y23" s="50">
        <v>186000</v>
      </c>
      <c r="Z23" s="50">
        <v>0</v>
      </c>
      <c r="AA23" s="50">
        <v>0</v>
      </c>
      <c r="AB23" s="48"/>
      <c r="AC23" s="48"/>
      <c r="AD23" s="48"/>
      <c r="AE23" s="48" t="s">
        <v>150</v>
      </c>
      <c r="AF23" s="48" t="s">
        <v>147</v>
      </c>
      <c r="AG23" s="48" t="s">
        <v>151</v>
      </c>
      <c r="AH23" s="47">
        <v>186000</v>
      </c>
      <c r="AI23" s="50">
        <v>0</v>
      </c>
      <c r="AJ23" s="50">
        <v>0</v>
      </c>
      <c r="AK23" s="50">
        <v>0</v>
      </c>
      <c r="AL23" s="50">
        <v>0</v>
      </c>
      <c r="AM23" s="50">
        <v>0</v>
      </c>
      <c r="AN23" s="50">
        <v>0</v>
      </c>
      <c r="AO23" s="50">
        <v>0</v>
      </c>
      <c r="AP23" s="50">
        <v>0</v>
      </c>
      <c r="AQ23" s="50">
        <v>186000</v>
      </c>
      <c r="AR23" s="50">
        <v>0</v>
      </c>
      <c r="AS23" s="48">
        <v>4800068842</v>
      </c>
      <c r="AT23" s="55">
        <v>45798</v>
      </c>
      <c r="AU23" s="48" t="s">
        <v>186</v>
      </c>
      <c r="AV23" s="50">
        <v>61606217</v>
      </c>
      <c r="AW23" s="98"/>
    </row>
    <row r="24" spans="1:49" s="2" customFormat="1" ht="10" x14ac:dyDescent="0.2">
      <c r="A24" s="44">
        <v>900954138</v>
      </c>
      <c r="B24" s="44" t="s">
        <v>18</v>
      </c>
      <c r="C24" s="44" t="s">
        <v>19</v>
      </c>
      <c r="D24" s="44">
        <v>91295</v>
      </c>
      <c r="E24" s="44" t="s">
        <v>119</v>
      </c>
      <c r="F24" s="44" t="s">
        <v>89</v>
      </c>
      <c r="G24" s="44" t="s">
        <v>158</v>
      </c>
      <c r="H24" s="45">
        <v>45731</v>
      </c>
      <c r="I24" s="46">
        <v>45748</v>
      </c>
      <c r="J24" s="47">
        <v>104000</v>
      </c>
      <c r="K24" s="47">
        <v>104000</v>
      </c>
      <c r="L24" s="44" t="s">
        <v>22</v>
      </c>
      <c r="M24" s="44" t="s">
        <v>23</v>
      </c>
      <c r="N24" s="44"/>
      <c r="O24" s="48" t="e">
        <v>#N/A</v>
      </c>
      <c r="P24" s="48" t="s">
        <v>185</v>
      </c>
      <c r="Q24" s="50"/>
      <c r="R24" s="48"/>
      <c r="S24" s="48" t="s">
        <v>149</v>
      </c>
      <c r="T24" s="55">
        <v>45733</v>
      </c>
      <c r="U24" s="55">
        <v>45748</v>
      </c>
      <c r="V24" s="55">
        <v>45771</v>
      </c>
      <c r="W24" s="55"/>
      <c r="X24" s="50">
        <v>104000</v>
      </c>
      <c r="Y24" s="50">
        <v>104000</v>
      </c>
      <c r="Z24" s="50">
        <v>0</v>
      </c>
      <c r="AA24" s="50">
        <v>0</v>
      </c>
      <c r="AB24" s="48"/>
      <c r="AC24" s="48"/>
      <c r="AD24" s="48"/>
      <c r="AE24" s="48" t="s">
        <v>150</v>
      </c>
      <c r="AF24" s="48" t="s">
        <v>147</v>
      </c>
      <c r="AG24" s="48" t="s">
        <v>151</v>
      </c>
      <c r="AH24" s="47">
        <v>104000</v>
      </c>
      <c r="AI24" s="50">
        <v>0</v>
      </c>
      <c r="AJ24" s="50">
        <v>0</v>
      </c>
      <c r="AK24" s="50">
        <v>0</v>
      </c>
      <c r="AL24" s="50">
        <v>0</v>
      </c>
      <c r="AM24" s="50">
        <v>0</v>
      </c>
      <c r="AN24" s="50">
        <v>0</v>
      </c>
      <c r="AO24" s="50">
        <v>0</v>
      </c>
      <c r="AP24" s="50">
        <v>0</v>
      </c>
      <c r="AQ24" s="50">
        <v>104000</v>
      </c>
      <c r="AR24" s="50">
        <v>0</v>
      </c>
      <c r="AS24" s="48">
        <v>4800068842</v>
      </c>
      <c r="AT24" s="55">
        <v>45798</v>
      </c>
      <c r="AU24" s="48" t="s">
        <v>186</v>
      </c>
      <c r="AV24" s="50">
        <v>61606217</v>
      </c>
      <c r="AW24" s="98"/>
    </row>
    <row r="25" spans="1:49" s="2" customFormat="1" ht="10" x14ac:dyDescent="0.2">
      <c r="A25" s="44">
        <v>900954138</v>
      </c>
      <c r="B25" s="44" t="s">
        <v>18</v>
      </c>
      <c r="C25" s="44" t="s">
        <v>19</v>
      </c>
      <c r="D25" s="44">
        <v>89066</v>
      </c>
      <c r="E25" s="44" t="s">
        <v>116</v>
      </c>
      <c r="F25" s="44" t="s">
        <v>86</v>
      </c>
      <c r="G25" s="44" t="s">
        <v>155</v>
      </c>
      <c r="H25" s="45">
        <v>45608</v>
      </c>
      <c r="I25" s="46">
        <v>45628</v>
      </c>
      <c r="J25" s="47">
        <v>19652583</v>
      </c>
      <c r="K25" s="47">
        <v>19652583</v>
      </c>
      <c r="L25" s="44" t="s">
        <v>26</v>
      </c>
      <c r="M25" s="44" t="s">
        <v>23</v>
      </c>
      <c r="N25" s="44" t="s">
        <v>27</v>
      </c>
      <c r="O25" s="56" t="s">
        <v>154</v>
      </c>
      <c r="P25" s="48" t="s">
        <v>153</v>
      </c>
      <c r="Q25" s="50">
        <v>0</v>
      </c>
      <c r="R25" s="48"/>
      <c r="S25" s="48" t="s">
        <v>146</v>
      </c>
      <c r="T25" s="55">
        <v>45608</v>
      </c>
      <c r="U25" s="55">
        <v>45628</v>
      </c>
      <c r="V25" s="55"/>
      <c r="W25" s="55"/>
      <c r="X25" s="50">
        <v>19652583</v>
      </c>
      <c r="Y25" s="50">
        <v>19652583</v>
      </c>
      <c r="Z25" s="50">
        <v>0</v>
      </c>
      <c r="AA25" s="50">
        <v>0</v>
      </c>
      <c r="AB25" s="48"/>
      <c r="AC25" s="48"/>
      <c r="AD25" s="48"/>
      <c r="AE25" s="48" t="s">
        <v>148</v>
      </c>
      <c r="AF25" s="48" t="s">
        <v>147</v>
      </c>
      <c r="AG25" s="48" t="s">
        <v>147</v>
      </c>
      <c r="AH25" s="50">
        <v>0</v>
      </c>
      <c r="AI25" s="50">
        <v>0</v>
      </c>
      <c r="AJ25" s="50">
        <v>0</v>
      </c>
      <c r="AK25" s="50">
        <v>0</v>
      </c>
      <c r="AL25" s="50">
        <v>0</v>
      </c>
      <c r="AM25" s="50">
        <v>0</v>
      </c>
      <c r="AN25" s="47">
        <v>19652583</v>
      </c>
      <c r="AO25" s="50">
        <v>0</v>
      </c>
      <c r="AP25" s="50">
        <v>0</v>
      </c>
      <c r="AQ25" s="50">
        <v>0</v>
      </c>
      <c r="AR25" s="50">
        <v>0</v>
      </c>
      <c r="AS25" s="48"/>
      <c r="AT25" s="55"/>
      <c r="AU25" s="48"/>
      <c r="AV25" s="50">
        <v>0</v>
      </c>
    </row>
    <row r="26" spans="1:49" s="2" customFormat="1" ht="10" x14ac:dyDescent="0.2">
      <c r="A26" s="44">
        <v>900954138</v>
      </c>
      <c r="B26" s="44" t="s">
        <v>18</v>
      </c>
      <c r="C26" s="44" t="s">
        <v>19</v>
      </c>
      <c r="D26" s="44">
        <v>89643</v>
      </c>
      <c r="E26" s="44" t="s">
        <v>117</v>
      </c>
      <c r="F26" s="44" t="s">
        <v>87</v>
      </c>
      <c r="G26" s="44" t="s">
        <v>156</v>
      </c>
      <c r="H26" s="45">
        <v>45636</v>
      </c>
      <c r="I26" s="46">
        <v>45639</v>
      </c>
      <c r="J26" s="47">
        <v>19652583</v>
      </c>
      <c r="K26" s="47">
        <v>19652583</v>
      </c>
      <c r="L26" s="44" t="s">
        <v>26</v>
      </c>
      <c r="M26" s="44" t="s">
        <v>23</v>
      </c>
      <c r="N26" s="44" t="s">
        <v>27</v>
      </c>
      <c r="O26" s="48" t="e">
        <v>#N/A</v>
      </c>
      <c r="P26" s="48" t="s">
        <v>153</v>
      </c>
      <c r="Q26" s="50">
        <v>0</v>
      </c>
      <c r="R26" s="48"/>
      <c r="S26" s="48" t="s">
        <v>146</v>
      </c>
      <c r="T26" s="55">
        <v>45636</v>
      </c>
      <c r="U26" s="55">
        <v>45639</v>
      </c>
      <c r="V26" s="55"/>
      <c r="W26" s="55"/>
      <c r="X26" s="50">
        <v>19652583</v>
      </c>
      <c r="Y26" s="50">
        <v>19652583</v>
      </c>
      <c r="Z26" s="50">
        <v>0</v>
      </c>
      <c r="AA26" s="50">
        <v>0</v>
      </c>
      <c r="AB26" s="48"/>
      <c r="AC26" s="48"/>
      <c r="AD26" s="48"/>
      <c r="AE26" s="48" t="s">
        <v>148</v>
      </c>
      <c r="AF26" s="48" t="s">
        <v>147</v>
      </c>
      <c r="AG26" s="48" t="s">
        <v>147</v>
      </c>
      <c r="AH26" s="50">
        <v>0</v>
      </c>
      <c r="AI26" s="50">
        <v>0</v>
      </c>
      <c r="AJ26" s="50">
        <v>0</v>
      </c>
      <c r="AK26" s="50">
        <v>0</v>
      </c>
      <c r="AL26" s="50">
        <v>0</v>
      </c>
      <c r="AM26" s="50">
        <v>0</v>
      </c>
      <c r="AN26" s="47">
        <v>19652583</v>
      </c>
      <c r="AO26" s="50">
        <v>0</v>
      </c>
      <c r="AP26" s="50">
        <v>0</v>
      </c>
      <c r="AQ26" s="50">
        <v>0</v>
      </c>
      <c r="AR26" s="50">
        <v>0</v>
      </c>
      <c r="AS26" s="48"/>
      <c r="AT26" s="55"/>
      <c r="AU26" s="48"/>
      <c r="AV26" s="50">
        <v>0</v>
      </c>
    </row>
    <row r="27" spans="1:49" s="2" customFormat="1" ht="10" x14ac:dyDescent="0.2">
      <c r="A27" s="44">
        <v>900954138</v>
      </c>
      <c r="B27" s="44" t="s">
        <v>18</v>
      </c>
      <c r="C27" s="44" t="s">
        <v>19</v>
      </c>
      <c r="D27" s="44">
        <v>92361</v>
      </c>
      <c r="E27" s="44" t="s">
        <v>125</v>
      </c>
      <c r="F27" s="44" t="s">
        <v>95</v>
      </c>
      <c r="G27" s="44" t="s">
        <v>164</v>
      </c>
      <c r="H27" s="45">
        <v>45782</v>
      </c>
      <c r="I27" s="46">
        <v>45783</v>
      </c>
      <c r="J27" s="47">
        <v>2599200</v>
      </c>
      <c r="K27" s="47">
        <v>2599200</v>
      </c>
      <c r="L27" s="44" t="s">
        <v>22</v>
      </c>
      <c r="M27" s="44" t="s">
        <v>23</v>
      </c>
      <c r="N27" s="44"/>
      <c r="O27" s="48" t="e">
        <v>#N/A</v>
      </c>
      <c r="P27" s="48" t="s">
        <v>187</v>
      </c>
      <c r="Q27" s="50">
        <v>0</v>
      </c>
      <c r="R27" s="48"/>
      <c r="S27" s="48" t="s">
        <v>152</v>
      </c>
      <c r="T27" s="55">
        <v>45782</v>
      </c>
      <c r="U27" s="55">
        <v>45783</v>
      </c>
      <c r="V27" s="55"/>
      <c r="W27" s="55"/>
      <c r="X27" s="50">
        <v>2599200</v>
      </c>
      <c r="Y27" s="50">
        <v>2599200</v>
      </c>
      <c r="Z27" s="50">
        <v>0</v>
      </c>
      <c r="AA27" s="50">
        <v>0</v>
      </c>
      <c r="AB27" s="48"/>
      <c r="AC27" s="48"/>
      <c r="AD27" s="48"/>
      <c r="AE27" s="48" t="s">
        <v>150</v>
      </c>
      <c r="AF27" s="48" t="s">
        <v>147</v>
      </c>
      <c r="AG27" s="48" t="s">
        <v>147</v>
      </c>
      <c r="AH27" s="50">
        <v>0</v>
      </c>
      <c r="AI27" s="50">
        <v>0</v>
      </c>
      <c r="AJ27" s="50">
        <v>0</v>
      </c>
      <c r="AK27" s="50">
        <v>0</v>
      </c>
      <c r="AL27" s="50">
        <v>0</v>
      </c>
      <c r="AM27" s="50">
        <v>0</v>
      </c>
      <c r="AN27" s="50">
        <v>0</v>
      </c>
      <c r="AO27" s="47">
        <v>2599200</v>
      </c>
      <c r="AP27" s="50">
        <v>0</v>
      </c>
      <c r="AQ27" s="50">
        <v>0</v>
      </c>
      <c r="AR27" s="50">
        <v>0</v>
      </c>
      <c r="AS27" s="48"/>
      <c r="AT27" s="55"/>
      <c r="AU27" s="48"/>
      <c r="AV27" s="50">
        <v>0</v>
      </c>
    </row>
    <row r="28" spans="1:49" s="2" customFormat="1" ht="10" x14ac:dyDescent="0.2">
      <c r="A28" s="44">
        <v>900954138</v>
      </c>
      <c r="B28" s="44" t="s">
        <v>18</v>
      </c>
      <c r="C28" s="44" t="s">
        <v>19</v>
      </c>
      <c r="D28" s="44">
        <v>92362</v>
      </c>
      <c r="E28" s="44" t="s">
        <v>141</v>
      </c>
      <c r="F28" s="44" t="s">
        <v>111</v>
      </c>
      <c r="G28" s="44" t="s">
        <v>180</v>
      </c>
      <c r="H28" s="45">
        <v>45786</v>
      </c>
      <c r="I28" s="46">
        <v>45786</v>
      </c>
      <c r="J28" s="47">
        <v>7598400</v>
      </c>
      <c r="K28" s="47">
        <v>7598400</v>
      </c>
      <c r="L28" s="44" t="s">
        <v>22</v>
      </c>
      <c r="M28" s="44" t="s">
        <v>23</v>
      </c>
      <c r="N28" s="44"/>
      <c r="O28" s="48" t="e">
        <v>#N/A</v>
      </c>
      <c r="P28" s="48" t="s">
        <v>187</v>
      </c>
      <c r="Q28" s="50">
        <v>0</v>
      </c>
      <c r="R28" s="48"/>
      <c r="S28" s="48" t="s">
        <v>152</v>
      </c>
      <c r="T28" s="55">
        <v>45786</v>
      </c>
      <c r="U28" s="55">
        <v>45786</v>
      </c>
      <c r="V28" s="55"/>
      <c r="W28" s="55"/>
      <c r="X28" s="50">
        <v>7598400</v>
      </c>
      <c r="Y28" s="50">
        <v>7598400</v>
      </c>
      <c r="Z28" s="50">
        <v>0</v>
      </c>
      <c r="AA28" s="50">
        <v>0</v>
      </c>
      <c r="AB28" s="48"/>
      <c r="AC28" s="48"/>
      <c r="AD28" s="48"/>
      <c r="AE28" s="48" t="s">
        <v>150</v>
      </c>
      <c r="AF28" s="48" t="s">
        <v>147</v>
      </c>
      <c r="AG28" s="48" t="s">
        <v>147</v>
      </c>
      <c r="AH28" s="50">
        <v>0</v>
      </c>
      <c r="AI28" s="50">
        <v>0</v>
      </c>
      <c r="AJ28" s="50">
        <v>0</v>
      </c>
      <c r="AK28" s="50">
        <v>0</v>
      </c>
      <c r="AL28" s="50">
        <v>0</v>
      </c>
      <c r="AM28" s="50">
        <v>0</v>
      </c>
      <c r="AN28" s="50">
        <v>0</v>
      </c>
      <c r="AO28" s="47">
        <v>7598400</v>
      </c>
      <c r="AP28" s="50">
        <v>0</v>
      </c>
      <c r="AQ28" s="50">
        <v>0</v>
      </c>
      <c r="AR28" s="50">
        <v>0</v>
      </c>
      <c r="AS28" s="48"/>
      <c r="AT28" s="55"/>
      <c r="AU28" s="48"/>
      <c r="AV28" s="50">
        <v>0</v>
      </c>
    </row>
    <row r="29" spans="1:49" s="2" customFormat="1" ht="10" x14ac:dyDescent="0.2">
      <c r="A29" s="44">
        <v>900954138</v>
      </c>
      <c r="B29" s="44" t="s">
        <v>18</v>
      </c>
      <c r="C29" s="44" t="s">
        <v>19</v>
      </c>
      <c r="D29" s="44">
        <v>92363</v>
      </c>
      <c r="E29" s="44" t="s">
        <v>142</v>
      </c>
      <c r="F29" s="44" t="s">
        <v>112</v>
      </c>
      <c r="G29" s="44" t="s">
        <v>181</v>
      </c>
      <c r="H29" s="45">
        <v>45786</v>
      </c>
      <c r="I29" s="46">
        <v>45786</v>
      </c>
      <c r="J29" s="47">
        <v>3760000</v>
      </c>
      <c r="K29" s="47">
        <v>3760000</v>
      </c>
      <c r="L29" s="44" t="s">
        <v>22</v>
      </c>
      <c r="M29" s="44" t="s">
        <v>23</v>
      </c>
      <c r="N29" s="44"/>
      <c r="O29" s="48" t="e">
        <v>#N/A</v>
      </c>
      <c r="P29" s="48" t="s">
        <v>187</v>
      </c>
      <c r="Q29" s="50">
        <v>0</v>
      </c>
      <c r="R29" s="48"/>
      <c r="S29" s="48" t="s">
        <v>152</v>
      </c>
      <c r="T29" s="55">
        <v>45786</v>
      </c>
      <c r="U29" s="55">
        <v>45786</v>
      </c>
      <c r="V29" s="55"/>
      <c r="W29" s="55"/>
      <c r="X29" s="50">
        <v>3760000</v>
      </c>
      <c r="Y29" s="50">
        <v>3760000</v>
      </c>
      <c r="Z29" s="50">
        <v>0</v>
      </c>
      <c r="AA29" s="50">
        <v>0</v>
      </c>
      <c r="AB29" s="48"/>
      <c r="AC29" s="48"/>
      <c r="AD29" s="48"/>
      <c r="AE29" s="48" t="s">
        <v>150</v>
      </c>
      <c r="AF29" s="48" t="s">
        <v>147</v>
      </c>
      <c r="AG29" s="48" t="s">
        <v>147</v>
      </c>
      <c r="AH29" s="50">
        <v>0</v>
      </c>
      <c r="AI29" s="50">
        <v>0</v>
      </c>
      <c r="AJ29" s="50">
        <v>0</v>
      </c>
      <c r="AK29" s="50">
        <v>0</v>
      </c>
      <c r="AL29" s="50">
        <v>0</v>
      </c>
      <c r="AM29" s="50">
        <v>0</v>
      </c>
      <c r="AN29" s="50">
        <v>0</v>
      </c>
      <c r="AO29" s="47">
        <v>3760000</v>
      </c>
      <c r="AP29" s="50">
        <v>0</v>
      </c>
      <c r="AQ29" s="50">
        <v>0</v>
      </c>
      <c r="AR29" s="50">
        <v>0</v>
      </c>
      <c r="AS29" s="48"/>
      <c r="AT29" s="55"/>
      <c r="AU29" s="48"/>
      <c r="AV29" s="50">
        <v>0</v>
      </c>
    </row>
    <row r="30" spans="1:49" s="2" customFormat="1" ht="10" x14ac:dyDescent="0.2">
      <c r="A30" s="44">
        <v>900954138</v>
      </c>
      <c r="B30" s="44" t="s">
        <v>18</v>
      </c>
      <c r="C30" s="44" t="s">
        <v>19</v>
      </c>
      <c r="D30" s="44">
        <v>92364</v>
      </c>
      <c r="E30" s="44" t="s">
        <v>143</v>
      </c>
      <c r="F30" s="44" t="s">
        <v>113</v>
      </c>
      <c r="G30" s="44" t="s">
        <v>182</v>
      </c>
      <c r="H30" s="45">
        <v>45786</v>
      </c>
      <c r="I30" s="46">
        <v>45786</v>
      </c>
      <c r="J30" s="47">
        <v>188000</v>
      </c>
      <c r="K30" s="47">
        <v>188000</v>
      </c>
      <c r="L30" s="44" t="s">
        <v>22</v>
      </c>
      <c r="M30" s="44" t="s">
        <v>23</v>
      </c>
      <c r="N30" s="44"/>
      <c r="O30" s="48" t="e">
        <v>#N/A</v>
      </c>
      <c r="P30" s="48" t="s">
        <v>187</v>
      </c>
      <c r="Q30" s="50">
        <v>0</v>
      </c>
      <c r="R30" s="48"/>
      <c r="S30" s="48" t="s">
        <v>152</v>
      </c>
      <c r="T30" s="55">
        <v>45786</v>
      </c>
      <c r="U30" s="55">
        <v>45786</v>
      </c>
      <c r="V30" s="55"/>
      <c r="W30" s="55"/>
      <c r="X30" s="50">
        <v>188000</v>
      </c>
      <c r="Y30" s="50">
        <v>188000</v>
      </c>
      <c r="Z30" s="50">
        <v>0</v>
      </c>
      <c r="AA30" s="50">
        <v>0</v>
      </c>
      <c r="AB30" s="48"/>
      <c r="AC30" s="48"/>
      <c r="AD30" s="48"/>
      <c r="AE30" s="48" t="s">
        <v>150</v>
      </c>
      <c r="AF30" s="48" t="s">
        <v>147</v>
      </c>
      <c r="AG30" s="48" t="s">
        <v>147</v>
      </c>
      <c r="AH30" s="50">
        <v>0</v>
      </c>
      <c r="AI30" s="50">
        <v>0</v>
      </c>
      <c r="AJ30" s="50">
        <v>0</v>
      </c>
      <c r="AK30" s="50">
        <v>0</v>
      </c>
      <c r="AL30" s="50">
        <v>0</v>
      </c>
      <c r="AM30" s="50">
        <v>0</v>
      </c>
      <c r="AN30" s="50">
        <v>0</v>
      </c>
      <c r="AO30" s="47">
        <v>188000</v>
      </c>
      <c r="AP30" s="50">
        <v>0</v>
      </c>
      <c r="AQ30" s="50">
        <v>0</v>
      </c>
      <c r="AR30" s="50">
        <v>0</v>
      </c>
      <c r="AS30" s="48"/>
      <c r="AT30" s="55"/>
      <c r="AU30" s="48"/>
      <c r="AV30" s="50">
        <v>0</v>
      </c>
    </row>
    <row r="31" spans="1:49" s="2" customFormat="1" ht="10" x14ac:dyDescent="0.2">
      <c r="A31" s="44">
        <v>900954138</v>
      </c>
      <c r="B31" s="44" t="s">
        <v>18</v>
      </c>
      <c r="C31" s="44" t="s">
        <v>19</v>
      </c>
      <c r="D31" s="44">
        <v>92365</v>
      </c>
      <c r="E31" s="44" t="s">
        <v>144</v>
      </c>
      <c r="F31" s="44" t="s">
        <v>114</v>
      </c>
      <c r="G31" s="44" t="s">
        <v>183</v>
      </c>
      <c r="H31" s="45">
        <v>45786</v>
      </c>
      <c r="I31" s="46">
        <v>45786</v>
      </c>
      <c r="J31" s="47">
        <v>3488000</v>
      </c>
      <c r="K31" s="47">
        <v>3488000</v>
      </c>
      <c r="L31" s="44" t="s">
        <v>22</v>
      </c>
      <c r="M31" s="44" t="s">
        <v>23</v>
      </c>
      <c r="N31" s="44"/>
      <c r="O31" s="48" t="e">
        <v>#N/A</v>
      </c>
      <c r="P31" s="48" t="s">
        <v>187</v>
      </c>
      <c r="Q31" s="50">
        <v>0</v>
      </c>
      <c r="R31" s="48"/>
      <c r="S31" s="48" t="s">
        <v>152</v>
      </c>
      <c r="T31" s="55">
        <v>45786</v>
      </c>
      <c r="U31" s="55">
        <v>45786</v>
      </c>
      <c r="V31" s="55"/>
      <c r="W31" s="55"/>
      <c r="X31" s="50">
        <v>3488001</v>
      </c>
      <c r="Y31" s="50">
        <v>3488001</v>
      </c>
      <c r="Z31" s="50">
        <v>0</v>
      </c>
      <c r="AA31" s="50">
        <v>0</v>
      </c>
      <c r="AB31" s="48"/>
      <c r="AC31" s="48"/>
      <c r="AD31" s="48"/>
      <c r="AE31" s="48" t="s">
        <v>150</v>
      </c>
      <c r="AF31" s="48" t="s">
        <v>147</v>
      </c>
      <c r="AG31" s="48" t="s">
        <v>147</v>
      </c>
      <c r="AH31" s="50">
        <v>0</v>
      </c>
      <c r="AI31" s="50">
        <v>0</v>
      </c>
      <c r="AJ31" s="50">
        <v>0</v>
      </c>
      <c r="AK31" s="50">
        <v>0</v>
      </c>
      <c r="AL31" s="50">
        <v>0</v>
      </c>
      <c r="AM31" s="50">
        <v>0</v>
      </c>
      <c r="AN31" s="50">
        <v>0</v>
      </c>
      <c r="AO31" s="47">
        <v>3488000</v>
      </c>
      <c r="AP31" s="50">
        <v>0</v>
      </c>
      <c r="AQ31" s="50">
        <v>0</v>
      </c>
      <c r="AR31" s="50">
        <v>0</v>
      </c>
      <c r="AS31" s="48"/>
      <c r="AT31" s="55"/>
      <c r="AU31" s="48"/>
      <c r="AV31" s="50">
        <v>0</v>
      </c>
    </row>
    <row r="32" spans="1:49" s="2" customFormat="1" ht="10" x14ac:dyDescent="0.2">
      <c r="A32" s="44">
        <v>900954138</v>
      </c>
      <c r="B32" s="44" t="s">
        <v>18</v>
      </c>
      <c r="C32" s="44" t="s">
        <v>19</v>
      </c>
      <c r="D32" s="44">
        <v>92366</v>
      </c>
      <c r="E32" s="44" t="s">
        <v>145</v>
      </c>
      <c r="F32" s="44" t="s">
        <v>115</v>
      </c>
      <c r="G32" s="44" t="s">
        <v>184</v>
      </c>
      <c r="H32" s="45">
        <v>45786</v>
      </c>
      <c r="I32" s="46">
        <v>45786</v>
      </c>
      <c r="J32" s="47">
        <v>624800</v>
      </c>
      <c r="K32" s="47">
        <v>624800</v>
      </c>
      <c r="L32" s="44" t="s">
        <v>22</v>
      </c>
      <c r="M32" s="44" t="s">
        <v>23</v>
      </c>
      <c r="N32" s="44"/>
      <c r="O32" s="48" t="e">
        <v>#N/A</v>
      </c>
      <c r="P32" s="48" t="s">
        <v>187</v>
      </c>
      <c r="Q32" s="50">
        <v>0</v>
      </c>
      <c r="R32" s="48"/>
      <c r="S32" s="48" t="s">
        <v>152</v>
      </c>
      <c r="T32" s="55">
        <v>45786</v>
      </c>
      <c r="U32" s="55">
        <v>45786</v>
      </c>
      <c r="V32" s="55"/>
      <c r="W32" s="55"/>
      <c r="X32" s="50">
        <v>624800</v>
      </c>
      <c r="Y32" s="50">
        <v>624800</v>
      </c>
      <c r="Z32" s="50">
        <v>0</v>
      </c>
      <c r="AA32" s="50">
        <v>0</v>
      </c>
      <c r="AB32" s="48"/>
      <c r="AC32" s="48"/>
      <c r="AD32" s="48"/>
      <c r="AE32" s="48" t="s">
        <v>150</v>
      </c>
      <c r="AF32" s="48" t="s">
        <v>147</v>
      </c>
      <c r="AG32" s="48" t="s">
        <v>147</v>
      </c>
      <c r="AH32" s="50">
        <v>0</v>
      </c>
      <c r="AI32" s="50">
        <v>0</v>
      </c>
      <c r="AJ32" s="50">
        <v>0</v>
      </c>
      <c r="AK32" s="50">
        <v>0</v>
      </c>
      <c r="AL32" s="50">
        <v>0</v>
      </c>
      <c r="AM32" s="50">
        <v>0</v>
      </c>
      <c r="AN32" s="50">
        <v>0</v>
      </c>
      <c r="AO32" s="47">
        <v>624800</v>
      </c>
      <c r="AP32" s="50">
        <v>0</v>
      </c>
      <c r="AQ32" s="50">
        <v>0</v>
      </c>
      <c r="AR32" s="50">
        <v>0</v>
      </c>
      <c r="AS32" s="48"/>
      <c r="AT32" s="55"/>
      <c r="AU32" s="48"/>
      <c r="AV32" s="50">
        <v>0</v>
      </c>
    </row>
  </sheetData>
  <autoFilter ref="A2:AV32" xr:uid="{B50A2EA6-77FE-4F74-B09A-DB390E649D24}"/>
  <conditionalFormatting sqref="E1">
    <cfRule type="duplicateValues" dxfId="2" priority="3"/>
  </conditionalFormatting>
  <conditionalFormatting sqref="E2">
    <cfRule type="duplicateValues" dxfId="1" priority="2"/>
  </conditionalFormatting>
  <conditionalFormatting sqref="F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3:K32 AH3:AH24 AO27:AO32 AN25:AN26" xr:uid="{C97CB59E-3596-474B-B961-E1AC01DE60E8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49785-BDB6-49F7-ACEC-A5A520FD0D4D}">
  <dimension ref="B1:J42"/>
  <sheetViews>
    <sheetView showGridLines="0" tabSelected="1" topLeftCell="A18" zoomScaleNormal="100" workbookViewId="0">
      <selection activeCell="M22" sqref="M22"/>
    </sheetView>
  </sheetViews>
  <sheetFormatPr baseColWidth="10" defaultColWidth="10.90625" defaultRowHeight="12.5" x14ac:dyDescent="0.25"/>
  <cols>
    <col min="1" max="1" width="1" style="57" customWidth="1"/>
    <col min="2" max="2" width="10.90625" style="57"/>
    <col min="3" max="3" width="17.54296875" style="57" customWidth="1"/>
    <col min="4" max="4" width="11.54296875" style="57" customWidth="1"/>
    <col min="5" max="8" width="10.90625" style="57"/>
    <col min="9" max="9" width="22.54296875" style="57" customWidth="1"/>
    <col min="10" max="10" width="14" style="57" customWidth="1"/>
    <col min="11" max="11" width="1.81640625" style="57" customWidth="1"/>
    <col min="12" max="16384" width="10.90625" style="57"/>
  </cols>
  <sheetData>
    <row r="1" spans="2:10" ht="6" customHeight="1" thickBot="1" x14ac:dyDescent="0.3"/>
    <row r="2" spans="2:10" ht="19.5" customHeight="1" x14ac:dyDescent="0.25">
      <c r="B2" s="58"/>
      <c r="C2" s="59"/>
      <c r="D2" s="122" t="s">
        <v>188</v>
      </c>
      <c r="E2" s="123"/>
      <c r="F2" s="123"/>
      <c r="G2" s="123"/>
      <c r="H2" s="123"/>
      <c r="I2" s="124"/>
      <c r="J2" s="128" t="s">
        <v>13</v>
      </c>
    </row>
    <row r="3" spans="2:10" ht="15.75" customHeight="1" thickBot="1" x14ac:dyDescent="0.3">
      <c r="B3" s="60"/>
      <c r="C3" s="61"/>
      <c r="D3" s="125"/>
      <c r="E3" s="126"/>
      <c r="F3" s="126"/>
      <c r="G3" s="126"/>
      <c r="H3" s="126"/>
      <c r="I3" s="127"/>
      <c r="J3" s="129"/>
    </row>
    <row r="4" spans="2:10" ht="13" x14ac:dyDescent="0.25">
      <c r="B4" s="60"/>
      <c r="C4" s="61"/>
      <c r="D4" s="62"/>
      <c r="E4" s="63"/>
      <c r="F4" s="63"/>
      <c r="G4" s="63"/>
      <c r="H4" s="63"/>
      <c r="I4" s="64"/>
      <c r="J4" s="65"/>
    </row>
    <row r="5" spans="2:10" ht="13" x14ac:dyDescent="0.25">
      <c r="B5" s="60"/>
      <c r="C5" s="61"/>
      <c r="D5" s="66" t="s">
        <v>189</v>
      </c>
      <c r="E5" s="67"/>
      <c r="F5" s="67"/>
      <c r="G5" s="67"/>
      <c r="H5" s="67"/>
      <c r="I5" s="68"/>
      <c r="J5" s="68" t="s">
        <v>190</v>
      </c>
    </row>
    <row r="6" spans="2:10" ht="13.5" thickBot="1" x14ac:dyDescent="0.3">
      <c r="B6" s="69"/>
      <c r="C6" s="70"/>
      <c r="D6" s="71"/>
      <c r="E6" s="72"/>
      <c r="F6" s="72"/>
      <c r="G6" s="72"/>
      <c r="H6" s="72"/>
      <c r="I6" s="73"/>
      <c r="J6" s="74"/>
    </row>
    <row r="7" spans="2:10" x14ac:dyDescent="0.25">
      <c r="B7" s="75"/>
      <c r="J7" s="76"/>
    </row>
    <row r="8" spans="2:10" x14ac:dyDescent="0.25">
      <c r="B8" s="75"/>
      <c r="J8" s="76"/>
    </row>
    <row r="9" spans="2:10" x14ac:dyDescent="0.25">
      <c r="B9" s="75"/>
      <c r="C9" s="57" t="str">
        <f ca="1">+CONCATENATE("Santiago de Cali, ",TEXT(TODAY(),"MMMM DD YYYY"))</f>
        <v>Santiago de Cali, mayo 26 2025</v>
      </c>
      <c r="J9" s="76"/>
    </row>
    <row r="10" spans="2:10" ht="13" x14ac:dyDescent="0.3">
      <c r="B10" s="75"/>
      <c r="C10" s="77"/>
      <c r="E10" s="78"/>
      <c r="H10" s="79"/>
      <c r="J10" s="76"/>
    </row>
    <row r="11" spans="2:10" x14ac:dyDescent="0.25">
      <c r="B11" s="75"/>
      <c r="J11" s="76"/>
    </row>
    <row r="12" spans="2:10" ht="13" x14ac:dyDescent="0.3">
      <c r="B12" s="75"/>
      <c r="C12" s="77" t="s">
        <v>216</v>
      </c>
      <c r="J12" s="76"/>
    </row>
    <row r="13" spans="2:10" ht="13" x14ac:dyDescent="0.3">
      <c r="B13" s="75"/>
      <c r="C13" s="77" t="s">
        <v>217</v>
      </c>
      <c r="J13" s="76"/>
    </row>
    <row r="14" spans="2:10" x14ac:dyDescent="0.25">
      <c r="B14" s="75"/>
      <c r="J14" s="76"/>
    </row>
    <row r="15" spans="2:10" x14ac:dyDescent="0.25">
      <c r="B15" s="75"/>
      <c r="C15" s="57" t="s">
        <v>218</v>
      </c>
      <c r="J15" s="76"/>
    </row>
    <row r="16" spans="2:10" x14ac:dyDescent="0.25">
      <c r="B16" s="75"/>
      <c r="C16" s="80"/>
      <c r="J16" s="76"/>
    </row>
    <row r="17" spans="2:10" ht="13" x14ac:dyDescent="0.25">
      <c r="B17" s="75"/>
      <c r="C17" s="57" t="s">
        <v>219</v>
      </c>
      <c r="D17" s="78"/>
      <c r="H17" s="99" t="s">
        <v>191</v>
      </c>
      <c r="I17" s="100" t="s">
        <v>192</v>
      </c>
      <c r="J17" s="76"/>
    </row>
    <row r="18" spans="2:10" ht="13" x14ac:dyDescent="0.3">
      <c r="B18" s="75"/>
      <c r="C18" s="77" t="s">
        <v>193</v>
      </c>
      <c r="D18" s="77"/>
      <c r="E18" s="77"/>
      <c r="F18" s="77"/>
      <c r="H18" s="81">
        <v>30</v>
      </c>
      <c r="I18" s="82">
        <v>121225766</v>
      </c>
      <c r="J18" s="76"/>
    </row>
    <row r="19" spans="2:10" x14ac:dyDescent="0.25">
      <c r="B19" s="75"/>
      <c r="C19" s="57" t="s">
        <v>194</v>
      </c>
      <c r="H19" s="83">
        <v>22</v>
      </c>
      <c r="I19" s="84">
        <v>63662200</v>
      </c>
      <c r="J19" s="76"/>
    </row>
    <row r="20" spans="2:10" x14ac:dyDescent="0.25">
      <c r="B20" s="75"/>
      <c r="C20" s="57" t="s">
        <v>195</v>
      </c>
      <c r="H20" s="83">
        <v>0</v>
      </c>
      <c r="I20" s="84">
        <v>0</v>
      </c>
      <c r="J20" s="76"/>
    </row>
    <row r="21" spans="2:10" x14ac:dyDescent="0.25">
      <c r="B21" s="75"/>
      <c r="C21" s="57" t="s">
        <v>196</v>
      </c>
      <c r="H21" s="83">
        <v>0</v>
      </c>
      <c r="I21" s="84">
        <v>0</v>
      </c>
      <c r="J21" s="76"/>
    </row>
    <row r="22" spans="2:10" x14ac:dyDescent="0.25">
      <c r="B22" s="75"/>
      <c r="C22" s="57" t="s">
        <v>197</v>
      </c>
      <c r="H22" s="83">
        <v>0</v>
      </c>
      <c r="I22" s="84">
        <v>0</v>
      </c>
      <c r="J22" s="76"/>
    </row>
    <row r="23" spans="2:10" x14ac:dyDescent="0.25">
      <c r="B23" s="75"/>
      <c r="C23" s="57" t="s">
        <v>198</v>
      </c>
      <c r="H23" s="83">
        <v>0</v>
      </c>
      <c r="I23" s="84">
        <v>0</v>
      </c>
      <c r="J23" s="76"/>
    </row>
    <row r="24" spans="2:10" ht="13" thickBot="1" x14ac:dyDescent="0.3">
      <c r="B24" s="75"/>
      <c r="C24" s="57" t="s">
        <v>199</v>
      </c>
      <c r="H24" s="85">
        <v>0</v>
      </c>
      <c r="I24" s="86">
        <v>0</v>
      </c>
      <c r="J24" s="76"/>
    </row>
    <row r="25" spans="2:10" ht="13" x14ac:dyDescent="0.3">
      <c r="B25" s="75"/>
      <c r="C25" s="77" t="s">
        <v>200</v>
      </c>
      <c r="D25" s="77"/>
      <c r="E25" s="77"/>
      <c r="F25" s="77"/>
      <c r="H25" s="81">
        <f>H19+H20+H21+H22+H24+H23</f>
        <v>22</v>
      </c>
      <c r="I25" s="82">
        <f>I19+I20+I21+I22+I24+I23</f>
        <v>63662200</v>
      </c>
      <c r="J25" s="76"/>
    </row>
    <row r="26" spans="2:10" s="101" customFormat="1" x14ac:dyDescent="0.25">
      <c r="B26" s="135"/>
      <c r="C26" s="101" t="s">
        <v>201</v>
      </c>
      <c r="H26" s="136">
        <v>2</v>
      </c>
      <c r="I26" s="137">
        <v>39305166</v>
      </c>
      <c r="J26" s="138"/>
    </row>
    <row r="27" spans="2:10" ht="13" thickBot="1" x14ac:dyDescent="0.3">
      <c r="B27" s="75"/>
      <c r="C27" s="57" t="s">
        <v>78</v>
      </c>
      <c r="H27" s="85">
        <v>6</v>
      </c>
      <c r="I27" s="86">
        <v>18258400</v>
      </c>
      <c r="J27" s="76"/>
    </row>
    <row r="28" spans="2:10" ht="13" x14ac:dyDescent="0.3">
      <c r="B28" s="75"/>
      <c r="C28" s="77" t="s">
        <v>202</v>
      </c>
      <c r="D28" s="77"/>
      <c r="E28" s="77"/>
      <c r="F28" s="77"/>
      <c r="H28" s="81">
        <f>H26+H27</f>
        <v>8</v>
      </c>
      <c r="I28" s="82">
        <f>I26+I27</f>
        <v>57563566</v>
      </c>
      <c r="J28" s="76"/>
    </row>
    <row r="29" spans="2:10" ht="13.5" thickBot="1" x14ac:dyDescent="0.35">
      <c r="B29" s="75"/>
      <c r="C29" s="57" t="s">
        <v>203</v>
      </c>
      <c r="D29" s="77"/>
      <c r="E29" s="77"/>
      <c r="F29" s="77"/>
      <c r="H29" s="85">
        <v>0</v>
      </c>
      <c r="I29" s="86">
        <v>0</v>
      </c>
      <c r="J29" s="76"/>
    </row>
    <row r="30" spans="2:10" ht="13" x14ac:dyDescent="0.3">
      <c r="B30" s="75"/>
      <c r="C30" s="77" t="s">
        <v>204</v>
      </c>
      <c r="D30" s="77"/>
      <c r="E30" s="77"/>
      <c r="F30" s="77"/>
      <c r="H30" s="83">
        <f>H29</f>
        <v>0</v>
      </c>
      <c r="I30" s="84">
        <f>I29</f>
        <v>0</v>
      </c>
      <c r="J30" s="76"/>
    </row>
    <row r="31" spans="2:10" ht="13" x14ac:dyDescent="0.3">
      <c r="B31" s="75"/>
      <c r="C31" s="77"/>
      <c r="D31" s="77"/>
      <c r="E31" s="77"/>
      <c r="F31" s="77"/>
      <c r="H31" s="87"/>
      <c r="I31" s="82"/>
      <c r="J31" s="76"/>
    </row>
    <row r="32" spans="2:10" ht="13.5" thickBot="1" x14ac:dyDescent="0.35">
      <c r="B32" s="75"/>
      <c r="C32" s="77" t="s">
        <v>205</v>
      </c>
      <c r="D32" s="77"/>
      <c r="H32" s="88">
        <f>H25+H28+H30</f>
        <v>30</v>
      </c>
      <c r="I32" s="89">
        <f>I25+I28+I30</f>
        <v>121225766</v>
      </c>
      <c r="J32" s="76"/>
    </row>
    <row r="33" spans="2:10" ht="13.5" thickTop="1" x14ac:dyDescent="0.3">
      <c r="B33" s="75"/>
      <c r="C33" s="77"/>
      <c r="D33" s="77"/>
      <c r="H33" s="90">
        <f>+H18-H32</f>
        <v>0</v>
      </c>
      <c r="I33" s="84">
        <f>+I18-I32</f>
        <v>0</v>
      </c>
      <c r="J33" s="76"/>
    </row>
    <row r="34" spans="2:10" x14ac:dyDescent="0.25">
      <c r="B34" s="75"/>
      <c r="G34" s="90"/>
      <c r="H34" s="90"/>
      <c r="I34" s="90"/>
      <c r="J34" s="76"/>
    </row>
    <row r="35" spans="2:10" x14ac:dyDescent="0.25">
      <c r="B35" s="75"/>
      <c r="G35" s="90"/>
      <c r="H35" s="90"/>
      <c r="I35" s="90"/>
      <c r="J35" s="76"/>
    </row>
    <row r="36" spans="2:10" ht="13" x14ac:dyDescent="0.3">
      <c r="B36" s="75"/>
      <c r="C36" s="77"/>
      <c r="G36" s="90"/>
      <c r="H36" s="90"/>
      <c r="I36" s="90"/>
      <c r="J36" s="76"/>
    </row>
    <row r="37" spans="2:10" ht="13.5" thickBot="1" x14ac:dyDescent="0.35">
      <c r="B37" s="75"/>
      <c r="C37" s="91" t="s">
        <v>220</v>
      </c>
      <c r="D37" s="92"/>
      <c r="H37" s="91" t="s">
        <v>206</v>
      </c>
      <c r="I37" s="92"/>
      <c r="J37" s="76"/>
    </row>
    <row r="38" spans="2:10" ht="13" x14ac:dyDescent="0.3">
      <c r="B38" s="75"/>
      <c r="C38" s="77" t="s">
        <v>221</v>
      </c>
      <c r="D38" s="90"/>
      <c r="H38" s="93" t="s">
        <v>207</v>
      </c>
      <c r="I38" s="90"/>
      <c r="J38" s="76"/>
    </row>
    <row r="39" spans="2:10" ht="13" x14ac:dyDescent="0.3">
      <c r="B39" s="75"/>
      <c r="C39" s="77" t="s">
        <v>18</v>
      </c>
      <c r="H39" s="77" t="s">
        <v>208</v>
      </c>
      <c r="I39" s="90"/>
      <c r="J39" s="76"/>
    </row>
    <row r="40" spans="2:10" x14ac:dyDescent="0.25">
      <c r="B40" s="75"/>
      <c r="G40" s="90"/>
      <c r="H40" s="90"/>
      <c r="I40" s="90"/>
      <c r="J40" s="76"/>
    </row>
    <row r="41" spans="2:10" ht="12.75" customHeight="1" x14ac:dyDescent="0.25">
      <c r="B41" s="75"/>
      <c r="C41" s="130" t="s">
        <v>209</v>
      </c>
      <c r="D41" s="130"/>
      <c r="E41" s="130"/>
      <c r="F41" s="130"/>
      <c r="G41" s="130"/>
      <c r="H41" s="130"/>
      <c r="I41" s="130"/>
      <c r="J41" s="76"/>
    </row>
    <row r="42" spans="2:10" ht="18.75" customHeight="1" thickBot="1" x14ac:dyDescent="0.3">
      <c r="B42" s="94"/>
      <c r="C42" s="95"/>
      <c r="D42" s="95"/>
      <c r="E42" s="95"/>
      <c r="F42" s="95"/>
      <c r="G42" s="95"/>
      <c r="H42" s="95"/>
      <c r="I42" s="95"/>
      <c r="J42" s="96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FA1BD-0BC6-4E3D-BD6D-762FB64AC9D1}">
  <dimension ref="B1:J37"/>
  <sheetViews>
    <sheetView showGridLines="0" zoomScale="84" zoomScaleNormal="84" zoomScaleSheetLayoutView="100" workbookViewId="0">
      <selection activeCell="G16" sqref="G16"/>
    </sheetView>
  </sheetViews>
  <sheetFormatPr baseColWidth="10" defaultColWidth="11.453125" defaultRowHeight="12.5" x14ac:dyDescent="0.25"/>
  <cols>
    <col min="1" max="1" width="4.453125" style="57" customWidth="1"/>
    <col min="2" max="2" width="11.453125" style="57"/>
    <col min="3" max="3" width="12.81640625" style="57" customWidth="1"/>
    <col min="4" max="4" width="22" style="57" customWidth="1"/>
    <col min="5" max="8" width="11.453125" style="57"/>
    <col min="9" max="9" width="24.81640625" style="57" customWidth="1"/>
    <col min="10" max="10" width="12.54296875" style="57" customWidth="1"/>
    <col min="11" max="11" width="1.81640625" style="57" customWidth="1"/>
    <col min="12" max="16384" width="11.453125" style="57"/>
  </cols>
  <sheetData>
    <row r="1" spans="2:10" ht="18" customHeight="1" thickBot="1" x14ac:dyDescent="0.3"/>
    <row r="2" spans="2:10" ht="19.5" customHeight="1" x14ac:dyDescent="0.25">
      <c r="B2" s="58"/>
      <c r="C2" s="59"/>
      <c r="D2" s="122" t="s">
        <v>210</v>
      </c>
      <c r="E2" s="123"/>
      <c r="F2" s="123"/>
      <c r="G2" s="123"/>
      <c r="H2" s="123"/>
      <c r="I2" s="124"/>
      <c r="J2" s="128" t="s">
        <v>13</v>
      </c>
    </row>
    <row r="3" spans="2:10" ht="15.75" customHeight="1" thickBot="1" x14ac:dyDescent="0.3">
      <c r="B3" s="60"/>
      <c r="C3" s="61"/>
      <c r="D3" s="125"/>
      <c r="E3" s="126"/>
      <c r="F3" s="126"/>
      <c r="G3" s="126"/>
      <c r="H3" s="126"/>
      <c r="I3" s="127"/>
      <c r="J3" s="129"/>
    </row>
    <row r="4" spans="2:10" ht="13" x14ac:dyDescent="0.25">
      <c r="B4" s="60"/>
      <c r="C4" s="61"/>
      <c r="E4" s="63"/>
      <c r="F4" s="63"/>
      <c r="G4" s="63"/>
      <c r="H4" s="63"/>
      <c r="I4" s="64"/>
      <c r="J4" s="65"/>
    </row>
    <row r="5" spans="2:10" ht="13" x14ac:dyDescent="0.25">
      <c r="B5" s="60"/>
      <c r="C5" s="61"/>
      <c r="D5" s="131" t="s">
        <v>211</v>
      </c>
      <c r="E5" s="132"/>
      <c r="F5" s="132"/>
      <c r="G5" s="132"/>
      <c r="H5" s="132"/>
      <c r="I5" s="133"/>
      <c r="J5" s="68" t="s">
        <v>14</v>
      </c>
    </row>
    <row r="6" spans="2:10" ht="13.5" thickBot="1" x14ac:dyDescent="0.3">
      <c r="B6" s="69"/>
      <c r="C6" s="70"/>
      <c r="D6" s="71"/>
      <c r="E6" s="72"/>
      <c r="F6" s="72"/>
      <c r="G6" s="72"/>
      <c r="H6" s="72"/>
      <c r="I6" s="73"/>
      <c r="J6" s="74"/>
    </row>
    <row r="7" spans="2:10" x14ac:dyDescent="0.25">
      <c r="B7" s="75"/>
      <c r="J7" s="76"/>
    </row>
    <row r="8" spans="2:10" x14ac:dyDescent="0.25">
      <c r="B8" s="75"/>
      <c r="J8" s="76"/>
    </row>
    <row r="9" spans="2:10" x14ac:dyDescent="0.25">
      <c r="B9" s="75"/>
      <c r="C9" s="57" t="str">
        <f ca="1">+'FOR-CSA-018'!C9</f>
        <v>Santiago de Cali, mayo 26 2025</v>
      </c>
      <c r="D9" s="79"/>
      <c r="E9" s="78"/>
      <c r="J9" s="76"/>
    </row>
    <row r="10" spans="2:10" ht="13" x14ac:dyDescent="0.3">
      <c r="B10" s="75"/>
      <c r="C10" s="77"/>
      <c r="J10" s="76"/>
    </row>
    <row r="11" spans="2:10" ht="13" x14ac:dyDescent="0.3">
      <c r="B11" s="75"/>
      <c r="C11" s="77" t="str">
        <f>+'FOR-CSA-018'!C12</f>
        <v>Señores : VIAJEMOS POR COLOMBIA SAS</v>
      </c>
      <c r="J11" s="76"/>
    </row>
    <row r="12" spans="2:10" ht="13" x14ac:dyDescent="0.3">
      <c r="B12" s="75"/>
      <c r="C12" s="77" t="str">
        <f>+'FOR-CSA-018'!C13</f>
        <v>NIT: 900954138</v>
      </c>
      <c r="J12" s="76"/>
    </row>
    <row r="13" spans="2:10" x14ac:dyDescent="0.25">
      <c r="B13" s="75"/>
      <c r="J13" s="76"/>
    </row>
    <row r="14" spans="2:10" x14ac:dyDescent="0.25">
      <c r="B14" s="75"/>
      <c r="C14" s="57" t="s">
        <v>212</v>
      </c>
      <c r="J14" s="76"/>
    </row>
    <row r="15" spans="2:10" x14ac:dyDescent="0.25">
      <c r="B15" s="75"/>
      <c r="C15" s="80"/>
      <c r="J15" s="76"/>
    </row>
    <row r="16" spans="2:10" ht="13" x14ac:dyDescent="0.3">
      <c r="B16" s="75"/>
      <c r="C16" s="101"/>
      <c r="D16" s="78"/>
      <c r="H16" s="102" t="s">
        <v>191</v>
      </c>
      <c r="I16" s="102" t="s">
        <v>192</v>
      </c>
      <c r="J16" s="76"/>
    </row>
    <row r="17" spans="2:10" ht="13" x14ac:dyDescent="0.3">
      <c r="B17" s="75"/>
      <c r="C17" s="77" t="str">
        <f>+'FOR-CSA-018'!C17</f>
        <v>Con Corte al dia: 30/04/2025</v>
      </c>
      <c r="D17" s="77"/>
      <c r="E17" s="77"/>
      <c r="F17" s="77"/>
      <c r="H17" s="103">
        <f>+SUM(H18:H23)</f>
        <v>22</v>
      </c>
      <c r="I17" s="104">
        <f>+SUM(I18:I23)</f>
        <v>63662200</v>
      </c>
      <c r="J17" s="76"/>
    </row>
    <row r="18" spans="2:10" x14ac:dyDescent="0.25">
      <c r="B18" s="75"/>
      <c r="C18" s="57" t="s">
        <v>194</v>
      </c>
      <c r="H18" s="105">
        <f>+'FOR-CSA-018'!H19</f>
        <v>22</v>
      </c>
      <c r="I18" s="106">
        <f>+'FOR-CSA-018'!I19</f>
        <v>63662200</v>
      </c>
      <c r="J18" s="76"/>
    </row>
    <row r="19" spans="2:10" x14ac:dyDescent="0.25">
      <c r="B19" s="75"/>
      <c r="C19" s="57" t="s">
        <v>195</v>
      </c>
      <c r="H19" s="105">
        <f>+'FOR-CSA-018'!H20</f>
        <v>0</v>
      </c>
      <c r="I19" s="106">
        <f>+'FOR-CSA-018'!I20</f>
        <v>0</v>
      </c>
      <c r="J19" s="76"/>
    </row>
    <row r="20" spans="2:10" x14ac:dyDescent="0.25">
      <c r="B20" s="75"/>
      <c r="C20" s="57" t="s">
        <v>196</v>
      </c>
      <c r="H20" s="105">
        <f>+'FOR-CSA-018'!H21</f>
        <v>0</v>
      </c>
      <c r="I20" s="106">
        <f>+'FOR-CSA-018'!I21</f>
        <v>0</v>
      </c>
      <c r="J20" s="76"/>
    </row>
    <row r="21" spans="2:10" x14ac:dyDescent="0.25">
      <c r="B21" s="75"/>
      <c r="C21" s="57" t="s">
        <v>197</v>
      </c>
      <c r="H21" s="105">
        <f>+'FOR-CSA-018'!H22</f>
        <v>0</v>
      </c>
      <c r="I21" s="106">
        <f>+'FOR-CSA-018'!I22</f>
        <v>0</v>
      </c>
      <c r="J21" s="76"/>
    </row>
    <row r="22" spans="2:10" x14ac:dyDescent="0.25">
      <c r="B22" s="75"/>
      <c r="C22" s="57" t="s">
        <v>198</v>
      </c>
      <c r="H22" s="105">
        <f>+'FOR-CSA-018'!H23</f>
        <v>0</v>
      </c>
      <c r="I22" s="106">
        <f>+'FOR-CSA-018'!I23</f>
        <v>0</v>
      </c>
      <c r="J22" s="76"/>
    </row>
    <row r="23" spans="2:10" x14ac:dyDescent="0.25">
      <c r="B23" s="75"/>
      <c r="C23" s="57" t="s">
        <v>213</v>
      </c>
      <c r="H23" s="105">
        <f>+'FOR-CSA-018'!H24</f>
        <v>0</v>
      </c>
      <c r="I23" s="106">
        <f>+'FOR-CSA-018'!I24</f>
        <v>0</v>
      </c>
      <c r="J23" s="76"/>
    </row>
    <row r="24" spans="2:10" ht="13" x14ac:dyDescent="0.3">
      <c r="B24" s="75"/>
      <c r="C24" s="77" t="s">
        <v>214</v>
      </c>
      <c r="D24" s="77"/>
      <c r="E24" s="77"/>
      <c r="F24" s="77"/>
      <c r="H24" s="103">
        <f>SUM(H18:H23)</f>
        <v>22</v>
      </c>
      <c r="I24" s="104">
        <f>+SUBTOTAL(9,I18:I23)</f>
        <v>63662200</v>
      </c>
      <c r="J24" s="76"/>
    </row>
    <row r="25" spans="2:10" ht="13.5" thickBot="1" x14ac:dyDescent="0.35">
      <c r="B25" s="75"/>
      <c r="C25" s="77"/>
      <c r="D25" s="77"/>
      <c r="H25" s="107"/>
      <c r="I25" s="108"/>
      <c r="J25" s="76"/>
    </row>
    <row r="26" spans="2:10" ht="13.5" thickTop="1" x14ac:dyDescent="0.3">
      <c r="B26" s="75"/>
      <c r="C26" s="77"/>
      <c r="D26" s="77"/>
      <c r="H26" s="90"/>
      <c r="I26" s="84"/>
      <c r="J26" s="76"/>
    </row>
    <row r="27" spans="2:10" ht="13" x14ac:dyDescent="0.3">
      <c r="B27" s="75"/>
      <c r="C27" s="77"/>
      <c r="D27" s="77"/>
      <c r="H27" s="90"/>
      <c r="I27" s="84"/>
      <c r="J27" s="76"/>
    </row>
    <row r="28" spans="2:10" ht="13" x14ac:dyDescent="0.3">
      <c r="B28" s="75"/>
      <c r="C28" s="77"/>
      <c r="D28" s="77"/>
      <c r="H28" s="90"/>
      <c r="I28" s="84"/>
      <c r="J28" s="76"/>
    </row>
    <row r="29" spans="2:10" x14ac:dyDescent="0.25">
      <c r="B29" s="75"/>
      <c r="G29" s="90"/>
      <c r="H29" s="90"/>
      <c r="I29" s="90"/>
      <c r="J29" s="76"/>
    </row>
    <row r="30" spans="2:10" ht="13.5" thickBot="1" x14ac:dyDescent="0.35">
      <c r="B30" s="75"/>
      <c r="C30" s="91" t="str">
        <f>+'FOR-CSA-018'!C37</f>
        <v xml:space="preserve">Jylly Andrea Torres </v>
      </c>
      <c r="D30" s="91"/>
      <c r="G30" s="91" t="str">
        <f>+'FOR-CSA-018'!H37</f>
        <v>Lizeth Ome G.</v>
      </c>
      <c r="H30" s="92"/>
      <c r="I30" s="90"/>
      <c r="J30" s="76"/>
    </row>
    <row r="31" spans="2:10" ht="13" x14ac:dyDescent="0.3">
      <c r="B31" s="75"/>
      <c r="C31" s="93" t="str">
        <f>+'FOR-CSA-018'!C38</f>
        <v>Directora administrativa y operativa</v>
      </c>
      <c r="D31" s="93"/>
      <c r="G31" s="93" t="str">
        <f>+'FOR-CSA-018'!H38</f>
        <v>Cartera - Cuentas Salud</v>
      </c>
      <c r="H31" s="90"/>
      <c r="I31" s="90"/>
      <c r="J31" s="76"/>
    </row>
    <row r="32" spans="2:10" ht="13" x14ac:dyDescent="0.3">
      <c r="B32" s="75"/>
      <c r="C32" s="93" t="str">
        <f>+'FOR-CSA-018'!C39</f>
        <v>VIAJEMOS POR COLOMBIA SAS</v>
      </c>
      <c r="D32" s="93"/>
      <c r="G32" s="93" t="str">
        <f>+'FOR-CSA-018'!H39</f>
        <v>EPS Comfenalco Valle.</v>
      </c>
      <c r="H32" s="90"/>
      <c r="I32" s="90"/>
      <c r="J32" s="76"/>
    </row>
    <row r="33" spans="2:10" ht="13" x14ac:dyDescent="0.3">
      <c r="B33" s="75"/>
      <c r="C33" s="93"/>
      <c r="D33" s="93"/>
      <c r="G33" s="93"/>
      <c r="H33" s="90"/>
      <c r="I33" s="90"/>
      <c r="J33" s="76"/>
    </row>
    <row r="34" spans="2:10" ht="13" x14ac:dyDescent="0.3">
      <c r="B34" s="75"/>
      <c r="C34" s="93"/>
      <c r="D34" s="93"/>
      <c r="G34" s="93"/>
      <c r="H34" s="90"/>
      <c r="I34" s="90"/>
      <c r="J34" s="76"/>
    </row>
    <row r="35" spans="2:10" ht="14" x14ac:dyDescent="0.25">
      <c r="B35" s="75"/>
      <c r="C35" s="134" t="s">
        <v>215</v>
      </c>
      <c r="D35" s="134"/>
      <c r="E35" s="134"/>
      <c r="F35" s="134"/>
      <c r="G35" s="134"/>
      <c r="H35" s="134"/>
      <c r="I35" s="134"/>
      <c r="J35" s="76"/>
    </row>
    <row r="36" spans="2:10" ht="13" x14ac:dyDescent="0.3">
      <c r="B36" s="75"/>
      <c r="C36" s="93"/>
      <c r="D36" s="93"/>
      <c r="G36" s="93"/>
      <c r="H36" s="90"/>
      <c r="I36" s="90"/>
      <c r="J36" s="76"/>
    </row>
    <row r="37" spans="2:10" ht="18.75" customHeight="1" thickBot="1" x14ac:dyDescent="0.3">
      <c r="B37" s="94"/>
      <c r="C37" s="95"/>
      <c r="D37" s="95"/>
      <c r="E37" s="95"/>
      <c r="F37" s="95"/>
      <c r="G37" s="92"/>
      <c r="H37" s="92"/>
      <c r="I37" s="92"/>
      <c r="J37" s="96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2025-05-26T13:33:00Z</cp:lastPrinted>
  <dcterms:created xsi:type="dcterms:W3CDTF">2022-06-01T14:39:12Z</dcterms:created>
  <dcterms:modified xsi:type="dcterms:W3CDTF">2025-05-26T13:51:46Z</dcterms:modified>
</cp:coreProperties>
</file>